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6525" activeTab="0"/>
  </bookViews>
  <sheets>
    <sheet name="mig_pro" sheetId="1" r:id="rId1"/>
    <sheet name="mig_pro_tasas" sheetId="2" r:id="rId2"/>
    <sheet name="metadatos" sheetId="3" r:id="rId3"/>
  </sheets>
  <definedNames>
    <definedName name="_xlnm.Print_Area" localSheetId="0">'mig_pro'!$A$1:$M$55</definedName>
    <definedName name="_xlnm.Print_Area" localSheetId="1">'mig_pro_tasas'!$A$1:$M$55</definedName>
    <definedName name="TablaProvincias">#REF!</definedName>
    <definedName name="_xlnm.Print_Titles" localSheetId="0">'mig_pro'!$B:$B,'mig_pro'!$1:$2</definedName>
    <definedName name="_xlnm.Print_Titles" localSheetId="1">'mig_pro_tasas'!$B:$B,'mig_pro_tasas'!$1:$2</definedName>
  </definedNames>
  <calcPr fullCalcOnLoad="1"/>
</workbook>
</file>

<file path=xl/sharedStrings.xml><?xml version="1.0" encoding="utf-8"?>
<sst xmlns="http://schemas.openxmlformats.org/spreadsheetml/2006/main" count="280" uniqueCount="146">
  <si>
    <t>Cantabria</t>
  </si>
  <si>
    <t>Balears (Illes)</t>
  </si>
  <si>
    <t>Rioja (La)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</si>
  <si>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</si>
  <si>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</si>
  <si>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</si>
  <si>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</si>
  <si>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</si>
  <si>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</si>
  <si>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</si>
  <si>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</si>
  <si>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</si>
  <si>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</si>
  <si>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</si>
  <si>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</si>
  <si>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</si>
  <si>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</si>
  <si>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</si>
  <si>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</si>
  <si>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</si>
  <si>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</si>
  <si>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</si>
  <si>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http://alarcos.esi.uclm.es/per/fruiz/pobesp/</t>
  </si>
  <si>
    <t>Temas:</t>
  </si>
  <si>
    <t>Territorios:</t>
  </si>
  <si>
    <t>Lista de Columnas:</t>
  </si>
  <si>
    <t>Total ESPAÑA</t>
  </si>
  <si>
    <t>saldo</t>
  </si>
  <si>
    <t>Exteriores</t>
  </si>
  <si>
    <t>Interiores</t>
  </si>
  <si>
    <t>Variaciones Residenciales</t>
  </si>
  <si>
    <t>altas</t>
  </si>
  <si>
    <t>bajas</t>
  </si>
  <si>
    <t>caducidades</t>
  </si>
  <si>
    <t>Población de España - Datos y Mapas</t>
  </si>
  <si>
    <t>Migraciones</t>
  </si>
  <si>
    <t>Nivel 1:</t>
  </si>
  <si>
    <t>inmigraciones desde el extranjero</t>
  </si>
  <si>
    <t>emigraciones hacia el extranjero</t>
  </si>
  <si>
    <t>bajas de extranjeros que no renuevan el empadronamiento</t>
  </si>
  <si>
    <t>diferencia altas-bajas-caducidad</t>
  </si>
  <si>
    <t>Nivel 2:</t>
  </si>
  <si>
    <t>Fuentes:</t>
  </si>
  <si>
    <t>Estadística de variaciones residenciales (INE)</t>
  </si>
  <si>
    <t>http://www.ine.es/inebmenu/mnu_migrac.htm</t>
  </si>
  <si>
    <t>Total</t>
  </si>
  <si>
    <t>Datos de migración exterior</t>
  </si>
  <si>
    <t>Datos de migración interior</t>
  </si>
  <si>
    <t>Datos totales (exteriores + interiores)</t>
  </si>
  <si>
    <t>Tasas por 1000 hbts</t>
  </si>
  <si>
    <t>2010p</t>
  </si>
  <si>
    <t>Tablas:</t>
  </si>
  <si>
    <t>Tasas de variaciones residenciales exteriores por 1000 hbts</t>
  </si>
  <si>
    <t>mig_aut</t>
  </si>
  <si>
    <t>mig_aut_tasas</t>
  </si>
  <si>
    <t>CP</t>
  </si>
  <si>
    <t>Provincia</t>
  </si>
  <si>
    <t>Araba/Álava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</si>
  <si>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</si>
  <si>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</si>
  <si>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</si>
  <si>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</si>
  <si>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</si>
  <si>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</si>
  <si>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</si>
  <si>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</si>
  <si>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Cádiz</t>
  </si>
  <si>
    <t>Castelló/Castellón</t>
  </si>
  <si>
    <t>Ciudad Real</t>
  </si>
  <si>
    <t>Córdoba</t>
  </si>
  <si>
    <t>Coruña (A)</t>
  </si>
  <si>
    <t>Cuenca</t>
  </si>
  <si>
    <t>Girona</t>
  </si>
  <si>
    <t>Granada</t>
  </si>
  <si>
    <t>Guadalajara</t>
  </si>
  <si>
    <t>20</t>
  </si>
  <si>
    <t>Gipuzkoa</t>
  </si>
  <si>
    <t>21</t>
  </si>
  <si>
    <t>Huelva</t>
  </si>
  <si>
    <t>22</t>
  </si>
  <si>
    <t>Huesca</t>
  </si>
  <si>
    <t>23</t>
  </si>
  <si>
    <t>Jaén</t>
  </si>
  <si>
    <t>24</t>
  </si>
  <si>
    <t>León</t>
  </si>
  <si>
    <t>25</t>
  </si>
  <si>
    <t>Lleida</t>
  </si>
  <si>
    <t>26</t>
  </si>
  <si>
    <t>27</t>
  </si>
  <si>
    <t>Lugo</t>
  </si>
  <si>
    <t>28</t>
  </si>
  <si>
    <t>Madrid</t>
  </si>
  <si>
    <t>29</t>
  </si>
  <si>
    <t>Málaga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</si>
  <si>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</si>
  <si>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</si>
  <si>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</si>
  <si>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</si>
  <si>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</si>
  <si>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</si>
  <si>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</si>
  <si>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</si>
  <si>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</si>
  <si>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</si>
  <si>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</si>
  <si>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 (Las)</t>
  </si>
  <si>
    <t>36</t>
  </si>
  <si>
    <t>Pontevedra</t>
  </si>
  <si>
    <t>37</t>
  </si>
  <si>
    <t>Salamanca</t>
  </si>
  <si>
    <t>38</t>
  </si>
  <si>
    <t>Santa Cruz de Tenerife</t>
  </si>
  <si>
    <t>39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</si>
  <si>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</si>
  <si>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</si>
  <si>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</si>
  <si>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</si>
  <si>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</si>
  <si>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</si>
  <si>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</si>
  <si>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</si>
  <si>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</si>
  <si>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</si>
  <si>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</si>
  <si>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</si>
  <si>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</si>
  <si>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València/Valencia</t>
  </si>
  <si>
    <t>47</t>
  </si>
  <si>
    <t>Valladolid</t>
  </si>
  <si>
    <t>48</t>
  </si>
  <si>
    <t>Bizkaia</t>
  </si>
  <si>
    <t>49</t>
  </si>
  <si>
    <t>Zamora</t>
  </si>
  <si>
    <t>50</t>
  </si>
  <si>
    <t>Zaragoza</t>
  </si>
  <si>
    <t>51</t>
  </si>
  <si>
    <t>Ceuta</t>
  </si>
  <si>
    <t>52</t>
  </si>
  <si>
    <t>Melilla</t>
  </si>
  <si>
    <t>Provincias</t>
  </si>
  <si>
    <t>Variaciones residenciales exteriores (migraciones externas) por provincias</t>
  </si>
  <si>
    <t>cp</t>
  </si>
  <si>
    <t>provincia</t>
  </si>
  <si>
    <t>nombre de provincia</t>
  </si>
  <si>
    <t>código de provincia</t>
  </si>
  <si>
    <t>Valencia/València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</si>
</sst>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0"/>
    <numFmt numFmtId="188" formatCode="0.00000"/>
    <numFmt numFmtId="189" formatCode="0.0000"/>
    <numFmt numFmtId="190" formatCode="0.0000000"/>
    <numFmt numFmtId="191" formatCode="0.00000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dddd\,\ mmmm\ dd\,\ 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21">
      <alignment/>
      <protection/>
    </xf>
    <xf numFmtId="0" fontId="6" fillId="0" borderId="0" xfId="21" applyFont="1">
      <alignment/>
      <protection/>
    </xf>
    <xf numFmtId="0" fontId="4" fillId="0" borderId="0" xfId="15" applyAlignment="1">
      <alignment/>
    </xf>
    <xf numFmtId="0" fontId="6" fillId="0" borderId="0" xfId="21" applyFont="1" applyAlignment="1">
      <alignment horizontal="right"/>
      <protection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1" fontId="8" fillId="0" borderId="11" xfId="0" applyNumberFormat="1" applyFont="1" applyFill="1" applyBorder="1" applyAlignment="1">
      <alignment/>
    </xf>
    <xf numFmtId="1" fontId="8" fillId="0" borderId="12" xfId="0" applyNumberFormat="1" applyFont="1" applyFill="1" applyBorder="1" applyAlignment="1">
      <alignment/>
    </xf>
    <xf numFmtId="1" fontId="8" fillId="0" borderId="13" xfId="0" applyNumberFormat="1" applyFont="1" applyFill="1" applyBorder="1" applyAlignment="1">
      <alignment/>
    </xf>
    <xf numFmtId="1" fontId="8" fillId="0" borderId="14" xfId="0" applyNumberFormat="1" applyFont="1" applyFill="1" applyBorder="1" applyAlignment="1">
      <alignment/>
    </xf>
    <xf numFmtId="1" fontId="8" fillId="0" borderId="15" xfId="0" applyNumberFormat="1" applyFont="1" applyFill="1" applyBorder="1" applyAlignment="1">
      <alignment/>
    </xf>
    <xf numFmtId="1" fontId="8" fillId="0" borderId="16" xfId="0" applyNumberFormat="1" applyFont="1" applyFill="1" applyBorder="1" applyAlignment="1">
      <alignment/>
    </xf>
    <xf numFmtId="1" fontId="8" fillId="0" borderId="17" xfId="0" applyNumberFormat="1" applyFont="1" applyFill="1" applyBorder="1" applyAlignment="1">
      <alignment/>
    </xf>
    <xf numFmtId="1" fontId="8" fillId="0" borderId="18" xfId="0" applyNumberFormat="1" applyFont="1" applyFill="1" applyBorder="1" applyAlignment="1">
      <alignment/>
    </xf>
    <xf numFmtId="1" fontId="8" fillId="0" borderId="19" xfId="0" applyNumberFormat="1" applyFont="1" applyFill="1" applyBorder="1" applyAlignment="1">
      <alignment/>
    </xf>
    <xf numFmtId="1" fontId="8" fillId="0" borderId="20" xfId="0" applyNumberFormat="1" applyFont="1" applyFill="1" applyBorder="1" applyAlignment="1">
      <alignment/>
    </xf>
    <xf numFmtId="1" fontId="8" fillId="0" borderId="21" xfId="0" applyNumberFormat="1" applyFont="1" applyFill="1" applyBorder="1" applyAlignment="1">
      <alignment/>
    </xf>
    <xf numFmtId="1" fontId="8" fillId="0" borderId="22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21" applyFont="1" applyAlignment="1">
      <alignment/>
      <protection/>
    </xf>
    <xf numFmtId="2" fontId="8" fillId="0" borderId="11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2" fontId="8" fillId="0" borderId="15" xfId="0" applyNumberFormat="1" applyFont="1" applyFill="1" applyBorder="1" applyAlignment="1">
      <alignment/>
    </xf>
    <xf numFmtId="2" fontId="8" fillId="0" borderId="16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2" fontId="8" fillId="0" borderId="19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Fill="1" applyBorder="1" applyAlignment="1">
      <alignment/>
    </xf>
    <xf numFmtId="1" fontId="8" fillId="0" borderId="23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00-L8-MSP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421875" defaultRowHeight="12.75"/>
  <cols>
    <col min="1" max="1" width="3.28125" style="5" bestFit="1" customWidth="1"/>
    <col min="2" max="2" width="22.8515625" style="5" bestFit="1" customWidth="1"/>
    <col min="3" max="4" width="10.7109375" style="33" customWidth="1"/>
    <col min="5" max="5" width="11.140625" style="33" bestFit="1" customWidth="1"/>
    <col min="6" max="11" width="10.7109375" style="33" customWidth="1"/>
    <col min="12" max="12" width="11.140625" style="33" bestFit="1" customWidth="1"/>
    <col min="13" max="13" width="10.7109375" style="33" customWidth="1"/>
    <col min="14" max="16384" width="11.57421875" style="20" customWidth="1"/>
  </cols>
  <sheetData>
    <row r="1" spans="1:13" s="19" customFormat="1" ht="15" customHeight="1">
      <c r="A1" s="6"/>
      <c r="B1" s="18" t="s">
        <v>30</v>
      </c>
      <c r="C1" s="48" t="s">
        <v>28</v>
      </c>
      <c r="D1" s="49"/>
      <c r="E1" s="49"/>
      <c r="F1" s="50"/>
      <c r="G1" s="48" t="s">
        <v>29</v>
      </c>
      <c r="H1" s="49"/>
      <c r="I1" s="50"/>
      <c r="J1" s="48" t="s">
        <v>45</v>
      </c>
      <c r="K1" s="49"/>
      <c r="L1" s="49"/>
      <c r="M1" s="50"/>
    </row>
    <row r="2" spans="1:13" ht="22.5" customHeight="1">
      <c r="A2" s="9" t="s">
        <v>55</v>
      </c>
      <c r="B2" s="8" t="s">
        <v>56</v>
      </c>
      <c r="C2" s="7" t="s">
        <v>31</v>
      </c>
      <c r="D2" s="7" t="s">
        <v>32</v>
      </c>
      <c r="E2" s="7" t="s">
        <v>33</v>
      </c>
      <c r="F2" s="7" t="s">
        <v>27</v>
      </c>
      <c r="G2" s="7" t="s">
        <v>31</v>
      </c>
      <c r="H2" s="7" t="s">
        <v>32</v>
      </c>
      <c r="I2" s="7" t="s">
        <v>27</v>
      </c>
      <c r="J2" s="7" t="s">
        <v>31</v>
      </c>
      <c r="K2" s="7" t="s">
        <v>32</v>
      </c>
      <c r="L2" s="7" t="s">
        <v>33</v>
      </c>
      <c r="M2" s="7" t="s">
        <v>27</v>
      </c>
    </row>
    <row r="3" spans="1:13" ht="12">
      <c r="A3" s="10"/>
      <c r="B3" s="11" t="s">
        <v>26</v>
      </c>
      <c r="C3" s="21">
        <f>+SUM(C4:C55)</f>
        <v>464443</v>
      </c>
      <c r="D3" s="22">
        <f>+SUM(D4:D55)</f>
        <v>373954</v>
      </c>
      <c r="E3" s="22">
        <f>+SUM(E4:E55)</f>
        <v>163515</v>
      </c>
      <c r="F3" s="23">
        <f>+C3-D3-E3</f>
        <v>-73026</v>
      </c>
      <c r="G3" s="21">
        <f>+SUM(G4:G55)</f>
        <v>1681395</v>
      </c>
      <c r="H3" s="22">
        <f>+SUM(H4:H55)</f>
        <v>1681395</v>
      </c>
      <c r="I3" s="23">
        <f>+G3-H3</f>
        <v>0</v>
      </c>
      <c r="J3" s="21">
        <f>+SUM(J4:J55)</f>
        <v>2145838</v>
      </c>
      <c r="K3" s="22">
        <f>+SUM(K4:K55)</f>
        <v>2055349</v>
      </c>
      <c r="L3" s="22">
        <f>+SUM(L4:L55)</f>
        <v>163515</v>
      </c>
      <c r="M3" s="23">
        <f>+SUM(M4:M55)</f>
        <v>-73026</v>
      </c>
    </row>
    <row r="4" spans="1:13" ht="11.25" customHeight="1">
      <c r="A4" s="12" t="s">
        <v>3</v>
      </c>
      <c r="B4" s="13" t="s">
        <v>57</v>
      </c>
      <c r="C4" s="24">
        <v>3124</v>
      </c>
      <c r="D4" s="25">
        <v>3523</v>
      </c>
      <c r="E4" s="25">
        <v>568</v>
      </c>
      <c r="F4" s="26">
        <f>+C4-D4-E4</f>
        <v>-967</v>
      </c>
      <c r="G4" s="24">
        <v>9410</v>
      </c>
      <c r="H4" s="25">
        <v>7689</v>
      </c>
      <c r="I4" s="26">
        <f>+G4-H4</f>
        <v>1721</v>
      </c>
      <c r="J4" s="24">
        <f>+C4+G4</f>
        <v>12534</v>
      </c>
      <c r="K4" s="25">
        <f>+D4+H4</f>
        <v>11212</v>
      </c>
      <c r="L4" s="25">
        <f>+E4</f>
        <v>568</v>
      </c>
      <c r="M4" s="26">
        <f>+J4-K4-L4</f>
        <v>754</v>
      </c>
    </row>
    <row r="5" spans="1:13" ht="11.25" customHeight="1">
      <c r="A5" s="14" t="s">
        <v>4</v>
      </c>
      <c r="B5" s="15" t="s">
        <v>58</v>
      </c>
      <c r="C5" s="27">
        <v>2675</v>
      </c>
      <c r="D5" s="28">
        <v>2816</v>
      </c>
      <c r="E5" s="28">
        <v>1372</v>
      </c>
      <c r="F5" s="29">
        <f>+C5-D5-E5</f>
        <v>-1513</v>
      </c>
      <c r="G5" s="27">
        <v>11103</v>
      </c>
      <c r="H5" s="28">
        <v>10997</v>
      </c>
      <c r="I5" s="29">
        <f>+G5-H5</f>
        <v>106</v>
      </c>
      <c r="J5" s="27">
        <f>+C5+G5</f>
        <v>13778</v>
      </c>
      <c r="K5" s="28">
        <f>+D5+H5</f>
        <v>13813</v>
      </c>
      <c r="L5" s="28">
        <f aca="true" t="shared" si="0" ref="L5:L55">+E5</f>
        <v>1372</v>
      </c>
      <c r="M5" s="29">
        <f>+J5-K5-L5</f>
        <v>-1407</v>
      </c>
    </row>
    <row r="6" spans="1:13" ht="11.25" customHeight="1">
      <c r="A6" s="14" t="s">
        <v>5</v>
      </c>
      <c r="B6" s="15" t="s">
        <v>59</v>
      </c>
      <c r="C6" s="27">
        <v>24953</v>
      </c>
      <c r="D6" s="28">
        <v>20776</v>
      </c>
      <c r="E6" s="28">
        <v>8555</v>
      </c>
      <c r="F6" s="29">
        <f aca="true" t="shared" si="1" ref="F6:F40">+C6-D6-E6</f>
        <v>-4378</v>
      </c>
      <c r="G6" s="27">
        <v>66441</v>
      </c>
      <c r="H6" s="28">
        <v>66502</v>
      </c>
      <c r="I6" s="29">
        <f aca="true" t="shared" si="2" ref="I6:I40">+G6-H6</f>
        <v>-61</v>
      </c>
      <c r="J6" s="27">
        <f aca="true" t="shared" si="3" ref="J6:J40">+C6+G6</f>
        <v>91394</v>
      </c>
      <c r="K6" s="28">
        <f aca="true" t="shared" si="4" ref="K6:K40">+D6+H6</f>
        <v>87278</v>
      </c>
      <c r="L6" s="28">
        <f t="shared" si="0"/>
        <v>8555</v>
      </c>
      <c r="M6" s="29">
        <f aca="true" t="shared" si="5" ref="M6:M40">+J6-K6-L6</f>
        <v>-4439</v>
      </c>
    </row>
    <row r="7" spans="1:13" ht="11.25" customHeight="1">
      <c r="A7" s="14" t="s">
        <v>6</v>
      </c>
      <c r="B7" s="15" t="s">
        <v>60</v>
      </c>
      <c r="C7" s="27">
        <v>11164</v>
      </c>
      <c r="D7" s="28">
        <v>7623</v>
      </c>
      <c r="E7" s="28">
        <v>5826</v>
      </c>
      <c r="F7" s="29">
        <f t="shared" si="1"/>
        <v>-2285</v>
      </c>
      <c r="G7" s="27">
        <v>26116</v>
      </c>
      <c r="H7" s="28">
        <v>26350</v>
      </c>
      <c r="I7" s="29">
        <f t="shared" si="2"/>
        <v>-234</v>
      </c>
      <c r="J7" s="27">
        <f t="shared" si="3"/>
        <v>37280</v>
      </c>
      <c r="K7" s="28">
        <f t="shared" si="4"/>
        <v>33973</v>
      </c>
      <c r="L7" s="28">
        <f t="shared" si="0"/>
        <v>5826</v>
      </c>
      <c r="M7" s="29">
        <f t="shared" si="5"/>
        <v>-2519</v>
      </c>
    </row>
    <row r="8" spans="1:13" ht="11.25" customHeight="1">
      <c r="A8" s="14" t="s">
        <v>7</v>
      </c>
      <c r="B8" s="15" t="s">
        <v>61</v>
      </c>
      <c r="C8" s="27">
        <v>1028</v>
      </c>
      <c r="D8" s="28">
        <v>400</v>
      </c>
      <c r="E8" s="28">
        <v>180</v>
      </c>
      <c r="F8" s="29">
        <f t="shared" si="1"/>
        <v>448</v>
      </c>
      <c r="G8" s="27">
        <v>5851</v>
      </c>
      <c r="H8" s="28">
        <v>6164</v>
      </c>
      <c r="I8" s="29">
        <f t="shared" si="2"/>
        <v>-313</v>
      </c>
      <c r="J8" s="27">
        <f t="shared" si="3"/>
        <v>6879</v>
      </c>
      <c r="K8" s="28">
        <f t="shared" si="4"/>
        <v>6564</v>
      </c>
      <c r="L8" s="28">
        <f t="shared" si="0"/>
        <v>180</v>
      </c>
      <c r="M8" s="29">
        <f t="shared" si="5"/>
        <v>135</v>
      </c>
    </row>
    <row r="9" spans="1:13" ht="11.25" customHeight="1">
      <c r="A9" s="14" t="s">
        <v>8</v>
      </c>
      <c r="B9" s="15" t="s">
        <v>62</v>
      </c>
      <c r="C9" s="27">
        <v>2469</v>
      </c>
      <c r="D9" s="28">
        <v>1729</v>
      </c>
      <c r="E9" s="28">
        <v>944</v>
      </c>
      <c r="F9" s="29">
        <f t="shared" si="1"/>
        <v>-204</v>
      </c>
      <c r="G9" s="27">
        <v>16340</v>
      </c>
      <c r="H9" s="28">
        <v>15647</v>
      </c>
      <c r="I9" s="29">
        <f t="shared" si="2"/>
        <v>693</v>
      </c>
      <c r="J9" s="27">
        <f t="shared" si="3"/>
        <v>18809</v>
      </c>
      <c r="K9" s="28">
        <f t="shared" si="4"/>
        <v>17376</v>
      </c>
      <c r="L9" s="28">
        <f t="shared" si="0"/>
        <v>944</v>
      </c>
      <c r="M9" s="29">
        <f t="shared" si="5"/>
        <v>489</v>
      </c>
    </row>
    <row r="10" spans="1:13" ht="11.25" customHeight="1">
      <c r="A10" s="14" t="s">
        <v>9</v>
      </c>
      <c r="B10" s="15" t="s">
        <v>1</v>
      </c>
      <c r="C10" s="27">
        <v>13673</v>
      </c>
      <c r="D10" s="28">
        <v>9391</v>
      </c>
      <c r="E10" s="28">
        <v>3941</v>
      </c>
      <c r="F10" s="29">
        <f t="shared" si="1"/>
        <v>341</v>
      </c>
      <c r="G10" s="27">
        <v>52916</v>
      </c>
      <c r="H10" s="28">
        <v>54163</v>
      </c>
      <c r="I10" s="29">
        <f t="shared" si="2"/>
        <v>-1247</v>
      </c>
      <c r="J10" s="27">
        <f t="shared" si="3"/>
        <v>66589</v>
      </c>
      <c r="K10" s="28">
        <f t="shared" si="4"/>
        <v>63554</v>
      </c>
      <c r="L10" s="28">
        <f t="shared" si="0"/>
        <v>3941</v>
      </c>
      <c r="M10" s="29">
        <f t="shared" si="5"/>
        <v>-906</v>
      </c>
    </row>
    <row r="11" spans="1:13" ht="11.25" customHeight="1">
      <c r="A11" s="14" t="s">
        <v>10</v>
      </c>
      <c r="B11" s="15" t="s">
        <v>63</v>
      </c>
      <c r="C11" s="27">
        <v>95295</v>
      </c>
      <c r="D11" s="28">
        <v>87541</v>
      </c>
      <c r="E11" s="28">
        <v>33422</v>
      </c>
      <c r="F11" s="29">
        <f t="shared" si="1"/>
        <v>-25668</v>
      </c>
      <c r="G11" s="27">
        <v>230998</v>
      </c>
      <c r="H11" s="28">
        <v>232291</v>
      </c>
      <c r="I11" s="29">
        <f t="shared" si="2"/>
        <v>-1293</v>
      </c>
      <c r="J11" s="27">
        <f t="shared" si="3"/>
        <v>326293</v>
      </c>
      <c r="K11" s="28">
        <f t="shared" si="4"/>
        <v>319832</v>
      </c>
      <c r="L11" s="28">
        <f t="shared" si="0"/>
        <v>33422</v>
      </c>
      <c r="M11" s="29">
        <f t="shared" si="5"/>
        <v>-26961</v>
      </c>
    </row>
    <row r="12" spans="1:13" ht="11.25" customHeight="1">
      <c r="A12" s="14" t="s">
        <v>11</v>
      </c>
      <c r="B12" s="15" t="s">
        <v>64</v>
      </c>
      <c r="C12" s="27">
        <v>2458</v>
      </c>
      <c r="D12" s="28">
        <v>3123</v>
      </c>
      <c r="E12" s="28">
        <v>1696</v>
      </c>
      <c r="F12" s="29">
        <f t="shared" si="1"/>
        <v>-2361</v>
      </c>
      <c r="G12" s="27">
        <v>11688</v>
      </c>
      <c r="H12" s="28">
        <v>12063</v>
      </c>
      <c r="I12" s="29">
        <f t="shared" si="2"/>
        <v>-375</v>
      </c>
      <c r="J12" s="27">
        <f t="shared" si="3"/>
        <v>14146</v>
      </c>
      <c r="K12" s="28">
        <f t="shared" si="4"/>
        <v>15186</v>
      </c>
      <c r="L12" s="28">
        <f t="shared" si="0"/>
        <v>1696</v>
      </c>
      <c r="M12" s="29">
        <f t="shared" si="5"/>
        <v>-2736</v>
      </c>
    </row>
    <row r="13" spans="1:13" ht="11.25" customHeight="1">
      <c r="A13" s="14" t="s">
        <v>12</v>
      </c>
      <c r="B13" s="15" t="s">
        <v>65</v>
      </c>
      <c r="C13" s="27">
        <v>1210</v>
      </c>
      <c r="D13" s="28">
        <v>999</v>
      </c>
      <c r="E13" s="28">
        <v>419</v>
      </c>
      <c r="F13" s="29">
        <f t="shared" si="1"/>
        <v>-208</v>
      </c>
      <c r="G13" s="27">
        <v>11581</v>
      </c>
      <c r="H13" s="28">
        <v>11717</v>
      </c>
      <c r="I13" s="29">
        <f t="shared" si="2"/>
        <v>-136</v>
      </c>
      <c r="J13" s="27">
        <f t="shared" si="3"/>
        <v>12791</v>
      </c>
      <c r="K13" s="28">
        <f t="shared" si="4"/>
        <v>12716</v>
      </c>
      <c r="L13" s="28">
        <f t="shared" si="0"/>
        <v>419</v>
      </c>
      <c r="M13" s="29">
        <f t="shared" si="5"/>
        <v>-344</v>
      </c>
    </row>
    <row r="14" spans="1:13" ht="11.25" customHeight="1">
      <c r="A14" s="14" t="s">
        <v>13</v>
      </c>
      <c r="B14" s="15" t="s">
        <v>66</v>
      </c>
      <c r="C14" s="27">
        <v>4504</v>
      </c>
      <c r="D14" s="28">
        <v>2556</v>
      </c>
      <c r="E14" s="28">
        <v>911</v>
      </c>
      <c r="F14" s="29">
        <f t="shared" si="1"/>
        <v>1037</v>
      </c>
      <c r="G14" s="27">
        <v>27419</v>
      </c>
      <c r="H14" s="28">
        <v>27424</v>
      </c>
      <c r="I14" s="29">
        <f t="shared" si="2"/>
        <v>-5</v>
      </c>
      <c r="J14" s="27">
        <f t="shared" si="3"/>
        <v>31923</v>
      </c>
      <c r="K14" s="28">
        <f t="shared" si="4"/>
        <v>29980</v>
      </c>
      <c r="L14" s="28">
        <f t="shared" si="0"/>
        <v>911</v>
      </c>
      <c r="M14" s="29">
        <f t="shared" si="5"/>
        <v>1032</v>
      </c>
    </row>
    <row r="15" spans="1:13" ht="11.25" customHeight="1">
      <c r="A15" s="14" t="s">
        <v>14</v>
      </c>
      <c r="B15" s="15" t="s">
        <v>67</v>
      </c>
      <c r="C15" s="27">
        <v>5760</v>
      </c>
      <c r="D15" s="28">
        <v>5397</v>
      </c>
      <c r="E15" s="28">
        <v>1726</v>
      </c>
      <c r="F15" s="29">
        <f t="shared" si="1"/>
        <v>-1363</v>
      </c>
      <c r="G15" s="27">
        <v>21083</v>
      </c>
      <c r="H15" s="28">
        <v>22386</v>
      </c>
      <c r="I15" s="29">
        <f t="shared" si="2"/>
        <v>-1303</v>
      </c>
      <c r="J15" s="27">
        <f t="shared" si="3"/>
        <v>26843</v>
      </c>
      <c r="K15" s="28">
        <f t="shared" si="4"/>
        <v>27783</v>
      </c>
      <c r="L15" s="28">
        <f t="shared" si="0"/>
        <v>1726</v>
      </c>
      <c r="M15" s="29">
        <f t="shared" si="5"/>
        <v>-2666</v>
      </c>
    </row>
    <row r="16" spans="1:13" ht="11.25" customHeight="1">
      <c r="A16" s="14" t="s">
        <v>15</v>
      </c>
      <c r="B16" s="15" t="s">
        <v>68</v>
      </c>
      <c r="C16" s="27">
        <v>3382</v>
      </c>
      <c r="D16" s="28">
        <v>3116</v>
      </c>
      <c r="E16" s="28">
        <v>1611</v>
      </c>
      <c r="F16" s="29">
        <f t="shared" si="1"/>
        <v>-1345</v>
      </c>
      <c r="G16" s="27">
        <v>14022</v>
      </c>
      <c r="H16" s="28">
        <v>14588</v>
      </c>
      <c r="I16" s="29">
        <f t="shared" si="2"/>
        <v>-566</v>
      </c>
      <c r="J16" s="27">
        <f t="shared" si="3"/>
        <v>17404</v>
      </c>
      <c r="K16" s="28">
        <f t="shared" si="4"/>
        <v>17704</v>
      </c>
      <c r="L16" s="28">
        <f t="shared" si="0"/>
        <v>1611</v>
      </c>
      <c r="M16" s="29">
        <f t="shared" si="5"/>
        <v>-1911</v>
      </c>
    </row>
    <row r="17" spans="1:13" ht="11.25" customHeight="1">
      <c r="A17" s="14" t="s">
        <v>16</v>
      </c>
      <c r="B17" s="15" t="s">
        <v>69</v>
      </c>
      <c r="C17" s="27">
        <v>2751</v>
      </c>
      <c r="D17" s="28">
        <v>1360</v>
      </c>
      <c r="E17" s="28">
        <v>285</v>
      </c>
      <c r="F17" s="29">
        <f t="shared" si="1"/>
        <v>1106</v>
      </c>
      <c r="G17" s="27">
        <v>14570</v>
      </c>
      <c r="H17" s="28">
        <v>15407</v>
      </c>
      <c r="I17" s="29">
        <f t="shared" si="2"/>
        <v>-837</v>
      </c>
      <c r="J17" s="27">
        <f t="shared" si="3"/>
        <v>17321</v>
      </c>
      <c r="K17" s="28">
        <f t="shared" si="4"/>
        <v>16767</v>
      </c>
      <c r="L17" s="28">
        <f t="shared" si="0"/>
        <v>285</v>
      </c>
      <c r="M17" s="29">
        <f t="shared" si="5"/>
        <v>269</v>
      </c>
    </row>
    <row r="18" spans="1:13" ht="11.25" customHeight="1">
      <c r="A18" s="14" t="s">
        <v>17</v>
      </c>
      <c r="B18" s="15" t="s">
        <v>70</v>
      </c>
      <c r="C18" s="27">
        <v>5562</v>
      </c>
      <c r="D18" s="28">
        <v>3590</v>
      </c>
      <c r="E18" s="28">
        <v>1201</v>
      </c>
      <c r="F18" s="29">
        <f t="shared" si="1"/>
        <v>771</v>
      </c>
      <c r="G18" s="27">
        <v>38094</v>
      </c>
      <c r="H18" s="28">
        <v>36387</v>
      </c>
      <c r="I18" s="29">
        <f t="shared" si="2"/>
        <v>1707</v>
      </c>
      <c r="J18" s="27">
        <f t="shared" si="3"/>
        <v>43656</v>
      </c>
      <c r="K18" s="28">
        <f t="shared" si="4"/>
        <v>39977</v>
      </c>
      <c r="L18" s="28">
        <f t="shared" si="0"/>
        <v>1201</v>
      </c>
      <c r="M18" s="29">
        <f t="shared" si="5"/>
        <v>2478</v>
      </c>
    </row>
    <row r="19" spans="1:13" ht="11.25" customHeight="1">
      <c r="A19" s="14" t="s">
        <v>18</v>
      </c>
      <c r="B19" s="15" t="s">
        <v>71</v>
      </c>
      <c r="C19" s="27">
        <v>2390</v>
      </c>
      <c r="D19" s="28">
        <v>891</v>
      </c>
      <c r="E19" s="28">
        <v>442</v>
      </c>
      <c r="F19" s="29">
        <f t="shared" si="1"/>
        <v>1057</v>
      </c>
      <c r="G19" s="27">
        <v>7998</v>
      </c>
      <c r="H19" s="28">
        <v>8417</v>
      </c>
      <c r="I19" s="29">
        <f t="shared" si="2"/>
        <v>-419</v>
      </c>
      <c r="J19" s="27">
        <f t="shared" si="3"/>
        <v>10388</v>
      </c>
      <c r="K19" s="28">
        <f t="shared" si="4"/>
        <v>9308</v>
      </c>
      <c r="L19" s="28">
        <f t="shared" si="0"/>
        <v>442</v>
      </c>
      <c r="M19" s="29">
        <f t="shared" si="5"/>
        <v>638</v>
      </c>
    </row>
    <row r="20" spans="1:13" ht="11.25" customHeight="1">
      <c r="A20" s="14" t="s">
        <v>19</v>
      </c>
      <c r="B20" s="15" t="s">
        <v>72</v>
      </c>
      <c r="C20" s="27">
        <v>12441</v>
      </c>
      <c r="D20" s="28">
        <v>11428</v>
      </c>
      <c r="E20" s="28">
        <v>4609</v>
      </c>
      <c r="F20" s="29">
        <f t="shared" si="1"/>
        <v>-3596</v>
      </c>
      <c r="G20" s="27">
        <v>35422</v>
      </c>
      <c r="H20" s="28">
        <v>35871</v>
      </c>
      <c r="I20" s="29">
        <f t="shared" si="2"/>
        <v>-449</v>
      </c>
      <c r="J20" s="27">
        <f t="shared" si="3"/>
        <v>47863</v>
      </c>
      <c r="K20" s="28">
        <f t="shared" si="4"/>
        <v>47299</v>
      </c>
      <c r="L20" s="28">
        <f t="shared" si="0"/>
        <v>4609</v>
      </c>
      <c r="M20" s="29">
        <f t="shared" si="5"/>
        <v>-4045</v>
      </c>
    </row>
    <row r="21" spans="1:13" ht="11.25" customHeight="1">
      <c r="A21" s="14" t="s">
        <v>20</v>
      </c>
      <c r="B21" s="15" t="s">
        <v>73</v>
      </c>
      <c r="C21" s="27">
        <v>5154</v>
      </c>
      <c r="D21" s="28">
        <v>2170</v>
      </c>
      <c r="E21" s="28">
        <v>806</v>
      </c>
      <c r="F21" s="29">
        <f t="shared" si="1"/>
        <v>2178</v>
      </c>
      <c r="G21" s="27">
        <v>38175</v>
      </c>
      <c r="H21" s="28">
        <v>38235</v>
      </c>
      <c r="I21" s="29">
        <f t="shared" si="2"/>
        <v>-60</v>
      </c>
      <c r="J21" s="27">
        <f t="shared" si="3"/>
        <v>43329</v>
      </c>
      <c r="K21" s="28">
        <f t="shared" si="4"/>
        <v>40405</v>
      </c>
      <c r="L21" s="28">
        <f t="shared" si="0"/>
        <v>806</v>
      </c>
      <c r="M21" s="29">
        <f t="shared" si="5"/>
        <v>2118</v>
      </c>
    </row>
    <row r="22" spans="1:13" ht="11.25" customHeight="1">
      <c r="A22" s="14" t="s">
        <v>21</v>
      </c>
      <c r="B22" s="15" t="s">
        <v>74</v>
      </c>
      <c r="C22" s="27">
        <v>2517</v>
      </c>
      <c r="D22" s="28">
        <v>2010</v>
      </c>
      <c r="E22" s="28">
        <v>768</v>
      </c>
      <c r="F22" s="29">
        <f t="shared" si="1"/>
        <v>-261</v>
      </c>
      <c r="G22" s="27">
        <v>17758</v>
      </c>
      <c r="H22" s="28">
        <v>14802</v>
      </c>
      <c r="I22" s="29">
        <f t="shared" si="2"/>
        <v>2956</v>
      </c>
      <c r="J22" s="27">
        <f t="shared" si="3"/>
        <v>20275</v>
      </c>
      <c r="K22" s="28">
        <f t="shared" si="4"/>
        <v>16812</v>
      </c>
      <c r="L22" s="28">
        <f t="shared" si="0"/>
        <v>768</v>
      </c>
      <c r="M22" s="29">
        <f t="shared" si="5"/>
        <v>2695</v>
      </c>
    </row>
    <row r="23" spans="1:13" ht="11.25" customHeight="1">
      <c r="A23" s="14" t="s">
        <v>75</v>
      </c>
      <c r="B23" s="15" t="s">
        <v>76</v>
      </c>
      <c r="C23" s="27">
        <v>5760</v>
      </c>
      <c r="D23" s="28">
        <v>4427</v>
      </c>
      <c r="E23" s="28">
        <v>708</v>
      </c>
      <c r="F23" s="29">
        <f t="shared" si="1"/>
        <v>625</v>
      </c>
      <c r="G23" s="27">
        <v>19407</v>
      </c>
      <c r="H23" s="28">
        <v>19107</v>
      </c>
      <c r="I23" s="29">
        <f t="shared" si="2"/>
        <v>300</v>
      </c>
      <c r="J23" s="27">
        <f t="shared" si="3"/>
        <v>25167</v>
      </c>
      <c r="K23" s="28">
        <f t="shared" si="4"/>
        <v>23534</v>
      </c>
      <c r="L23" s="28">
        <f t="shared" si="0"/>
        <v>708</v>
      </c>
      <c r="M23" s="29">
        <f t="shared" si="5"/>
        <v>925</v>
      </c>
    </row>
    <row r="24" spans="1:13" ht="11.25" customHeight="1">
      <c r="A24" s="14" t="s">
        <v>77</v>
      </c>
      <c r="B24" s="15" t="s">
        <v>78</v>
      </c>
      <c r="C24" s="27">
        <v>4862</v>
      </c>
      <c r="D24" s="28">
        <v>1959</v>
      </c>
      <c r="E24" s="28">
        <v>798</v>
      </c>
      <c r="F24" s="29">
        <f t="shared" si="1"/>
        <v>2105</v>
      </c>
      <c r="G24" s="27">
        <v>13221</v>
      </c>
      <c r="H24" s="28">
        <v>14005</v>
      </c>
      <c r="I24" s="29">
        <f t="shared" si="2"/>
        <v>-784</v>
      </c>
      <c r="J24" s="27">
        <f t="shared" si="3"/>
        <v>18083</v>
      </c>
      <c r="K24" s="28">
        <f t="shared" si="4"/>
        <v>15964</v>
      </c>
      <c r="L24" s="28">
        <f t="shared" si="0"/>
        <v>798</v>
      </c>
      <c r="M24" s="29">
        <f t="shared" si="5"/>
        <v>1321</v>
      </c>
    </row>
    <row r="25" spans="1:13" ht="11.25" customHeight="1">
      <c r="A25" s="14" t="s">
        <v>79</v>
      </c>
      <c r="B25" s="15" t="s">
        <v>80</v>
      </c>
      <c r="C25" s="27">
        <v>2064</v>
      </c>
      <c r="D25" s="28">
        <v>1634</v>
      </c>
      <c r="E25" s="28">
        <v>714</v>
      </c>
      <c r="F25" s="29">
        <f t="shared" si="1"/>
        <v>-284</v>
      </c>
      <c r="G25" s="27">
        <v>7923</v>
      </c>
      <c r="H25" s="28">
        <v>8302</v>
      </c>
      <c r="I25" s="29">
        <f t="shared" si="2"/>
        <v>-379</v>
      </c>
      <c r="J25" s="27">
        <f t="shared" si="3"/>
        <v>9987</v>
      </c>
      <c r="K25" s="28">
        <f t="shared" si="4"/>
        <v>9936</v>
      </c>
      <c r="L25" s="28">
        <f t="shared" si="0"/>
        <v>714</v>
      </c>
      <c r="M25" s="29">
        <f t="shared" si="5"/>
        <v>-663</v>
      </c>
    </row>
    <row r="26" spans="1:13" ht="11.25" customHeight="1">
      <c r="A26" s="14" t="s">
        <v>81</v>
      </c>
      <c r="B26" s="15" t="s">
        <v>82</v>
      </c>
      <c r="C26" s="27">
        <v>2053</v>
      </c>
      <c r="D26" s="28">
        <v>1286</v>
      </c>
      <c r="E26" s="28">
        <v>602</v>
      </c>
      <c r="F26" s="29">
        <f t="shared" si="1"/>
        <v>165</v>
      </c>
      <c r="G26" s="27">
        <v>14812</v>
      </c>
      <c r="H26" s="28">
        <v>15821</v>
      </c>
      <c r="I26" s="29">
        <f t="shared" si="2"/>
        <v>-1009</v>
      </c>
      <c r="J26" s="27">
        <f t="shared" si="3"/>
        <v>16865</v>
      </c>
      <c r="K26" s="28">
        <f t="shared" si="4"/>
        <v>17107</v>
      </c>
      <c r="L26" s="28">
        <f t="shared" si="0"/>
        <v>602</v>
      </c>
      <c r="M26" s="29">
        <f t="shared" si="5"/>
        <v>-844</v>
      </c>
    </row>
    <row r="27" spans="1:13" ht="11.25" customHeight="1">
      <c r="A27" s="14" t="s">
        <v>83</v>
      </c>
      <c r="B27" s="15" t="s">
        <v>84</v>
      </c>
      <c r="C27" s="27">
        <v>2118</v>
      </c>
      <c r="D27" s="28">
        <v>823</v>
      </c>
      <c r="E27" s="28">
        <v>270</v>
      </c>
      <c r="F27" s="29">
        <f t="shared" si="1"/>
        <v>1025</v>
      </c>
      <c r="G27" s="27">
        <v>19380</v>
      </c>
      <c r="H27" s="28">
        <v>19465</v>
      </c>
      <c r="I27" s="29">
        <f t="shared" si="2"/>
        <v>-85</v>
      </c>
      <c r="J27" s="27">
        <f t="shared" si="3"/>
        <v>21498</v>
      </c>
      <c r="K27" s="28">
        <f t="shared" si="4"/>
        <v>20288</v>
      </c>
      <c r="L27" s="28">
        <f t="shared" si="0"/>
        <v>270</v>
      </c>
      <c r="M27" s="29">
        <f t="shared" si="5"/>
        <v>940</v>
      </c>
    </row>
    <row r="28" spans="1:13" ht="11.25" customHeight="1">
      <c r="A28" s="14" t="s">
        <v>85</v>
      </c>
      <c r="B28" s="15" t="s">
        <v>86</v>
      </c>
      <c r="C28" s="27">
        <v>6483</v>
      </c>
      <c r="D28" s="28">
        <v>4692</v>
      </c>
      <c r="E28" s="28">
        <v>2242</v>
      </c>
      <c r="F28" s="29">
        <f t="shared" si="1"/>
        <v>-451</v>
      </c>
      <c r="G28" s="27">
        <v>18274</v>
      </c>
      <c r="H28" s="28">
        <v>18070</v>
      </c>
      <c r="I28" s="29">
        <f t="shared" si="2"/>
        <v>204</v>
      </c>
      <c r="J28" s="27">
        <f t="shared" si="3"/>
        <v>24757</v>
      </c>
      <c r="K28" s="28">
        <f t="shared" si="4"/>
        <v>22762</v>
      </c>
      <c r="L28" s="28">
        <f t="shared" si="0"/>
        <v>2242</v>
      </c>
      <c r="M28" s="29">
        <f t="shared" si="5"/>
        <v>-247</v>
      </c>
    </row>
    <row r="29" spans="1:13" ht="11.25" customHeight="1">
      <c r="A29" s="14" t="s">
        <v>87</v>
      </c>
      <c r="B29" s="15" t="s">
        <v>2</v>
      </c>
      <c r="C29" s="27">
        <v>3892</v>
      </c>
      <c r="D29" s="28">
        <v>3754</v>
      </c>
      <c r="E29" s="28">
        <v>1390</v>
      </c>
      <c r="F29" s="29">
        <f t="shared" si="1"/>
        <v>-1252</v>
      </c>
      <c r="G29" s="27">
        <v>11315</v>
      </c>
      <c r="H29" s="28">
        <v>11564</v>
      </c>
      <c r="I29" s="29">
        <f t="shared" si="2"/>
        <v>-249</v>
      </c>
      <c r="J29" s="27">
        <f t="shared" si="3"/>
        <v>15207</v>
      </c>
      <c r="K29" s="28">
        <f t="shared" si="4"/>
        <v>15318</v>
      </c>
      <c r="L29" s="28">
        <f t="shared" si="0"/>
        <v>1390</v>
      </c>
      <c r="M29" s="29">
        <f t="shared" si="5"/>
        <v>-1501</v>
      </c>
    </row>
    <row r="30" spans="1:13" ht="11.25" customHeight="1">
      <c r="A30" s="14" t="s">
        <v>88</v>
      </c>
      <c r="B30" s="15" t="s">
        <v>89</v>
      </c>
      <c r="C30" s="27">
        <v>1751</v>
      </c>
      <c r="D30" s="28">
        <v>918</v>
      </c>
      <c r="E30" s="28">
        <v>422</v>
      </c>
      <c r="F30" s="29">
        <f t="shared" si="1"/>
        <v>411</v>
      </c>
      <c r="G30" s="27">
        <v>9771</v>
      </c>
      <c r="H30" s="28">
        <v>9940</v>
      </c>
      <c r="I30" s="29">
        <f t="shared" si="2"/>
        <v>-169</v>
      </c>
      <c r="J30" s="27">
        <f t="shared" si="3"/>
        <v>11522</v>
      </c>
      <c r="K30" s="28">
        <f t="shared" si="4"/>
        <v>10858</v>
      </c>
      <c r="L30" s="28">
        <f t="shared" si="0"/>
        <v>422</v>
      </c>
      <c r="M30" s="29">
        <f t="shared" si="5"/>
        <v>242</v>
      </c>
    </row>
    <row r="31" spans="1:13" ht="11.25" customHeight="1">
      <c r="A31" s="14" t="s">
        <v>90</v>
      </c>
      <c r="B31" s="15" t="s">
        <v>91</v>
      </c>
      <c r="C31" s="27">
        <v>73390</v>
      </c>
      <c r="D31" s="28">
        <v>69353</v>
      </c>
      <c r="E31" s="28">
        <v>40322</v>
      </c>
      <c r="F31" s="29">
        <f t="shared" si="1"/>
        <v>-36285</v>
      </c>
      <c r="G31" s="27">
        <v>254280</v>
      </c>
      <c r="H31" s="28">
        <v>255297</v>
      </c>
      <c r="I31" s="29">
        <f t="shared" si="2"/>
        <v>-1017</v>
      </c>
      <c r="J31" s="27">
        <f t="shared" si="3"/>
        <v>327670</v>
      </c>
      <c r="K31" s="28">
        <f t="shared" si="4"/>
        <v>324650</v>
      </c>
      <c r="L31" s="28">
        <f t="shared" si="0"/>
        <v>40322</v>
      </c>
      <c r="M31" s="29">
        <f t="shared" si="5"/>
        <v>-37302</v>
      </c>
    </row>
    <row r="32" spans="1:13" ht="11.25" customHeight="1">
      <c r="A32" s="14" t="s">
        <v>92</v>
      </c>
      <c r="B32" s="15" t="s">
        <v>93</v>
      </c>
      <c r="C32" s="27">
        <v>20500</v>
      </c>
      <c r="D32" s="28">
        <v>8437</v>
      </c>
      <c r="E32" s="28">
        <v>2969</v>
      </c>
      <c r="F32" s="29">
        <f t="shared" si="1"/>
        <v>9094</v>
      </c>
      <c r="G32" s="27">
        <v>54888</v>
      </c>
      <c r="H32" s="28">
        <v>52555</v>
      </c>
      <c r="I32" s="29">
        <f t="shared" si="2"/>
        <v>2333</v>
      </c>
      <c r="J32" s="27">
        <f t="shared" si="3"/>
        <v>75388</v>
      </c>
      <c r="K32" s="28">
        <f t="shared" si="4"/>
        <v>60992</v>
      </c>
      <c r="L32" s="28">
        <f t="shared" si="0"/>
        <v>2969</v>
      </c>
      <c r="M32" s="29">
        <f t="shared" si="5"/>
        <v>11427</v>
      </c>
    </row>
    <row r="33" spans="1:13" ht="11.25" customHeight="1">
      <c r="A33" s="14" t="s">
        <v>94</v>
      </c>
      <c r="B33" s="15" t="s">
        <v>95</v>
      </c>
      <c r="C33" s="27">
        <v>12232</v>
      </c>
      <c r="D33" s="28">
        <v>10137</v>
      </c>
      <c r="E33" s="28">
        <v>6554</v>
      </c>
      <c r="F33" s="29">
        <f t="shared" si="1"/>
        <v>-4459</v>
      </c>
      <c r="G33" s="27">
        <v>41346</v>
      </c>
      <c r="H33" s="28">
        <v>41977</v>
      </c>
      <c r="I33" s="29">
        <f t="shared" si="2"/>
        <v>-631</v>
      </c>
      <c r="J33" s="27">
        <f t="shared" si="3"/>
        <v>53578</v>
      </c>
      <c r="K33" s="28">
        <f t="shared" si="4"/>
        <v>52114</v>
      </c>
      <c r="L33" s="28">
        <f t="shared" si="0"/>
        <v>6554</v>
      </c>
      <c r="M33" s="29">
        <f t="shared" si="5"/>
        <v>-5090</v>
      </c>
    </row>
    <row r="34" spans="1:13" ht="11.25" customHeight="1">
      <c r="A34" s="14" t="s">
        <v>96</v>
      </c>
      <c r="B34" s="15" t="s">
        <v>97</v>
      </c>
      <c r="C34" s="27">
        <v>5551</v>
      </c>
      <c r="D34" s="28">
        <v>4747</v>
      </c>
      <c r="E34" s="28">
        <v>2273</v>
      </c>
      <c r="F34" s="29">
        <f t="shared" si="1"/>
        <v>-1469</v>
      </c>
      <c r="G34" s="27">
        <v>27357</v>
      </c>
      <c r="H34" s="28">
        <v>25632</v>
      </c>
      <c r="I34" s="29">
        <f t="shared" si="2"/>
        <v>1725</v>
      </c>
      <c r="J34" s="27">
        <f t="shared" si="3"/>
        <v>32908</v>
      </c>
      <c r="K34" s="28">
        <f t="shared" si="4"/>
        <v>30379</v>
      </c>
      <c r="L34" s="28">
        <f t="shared" si="0"/>
        <v>2273</v>
      </c>
      <c r="M34" s="29">
        <f t="shared" si="5"/>
        <v>256</v>
      </c>
    </row>
    <row r="35" spans="1:13" ht="11.25" customHeight="1">
      <c r="A35" s="14" t="s">
        <v>98</v>
      </c>
      <c r="B35" s="15" t="s">
        <v>99</v>
      </c>
      <c r="C35" s="27">
        <v>2291</v>
      </c>
      <c r="D35" s="28">
        <v>1687</v>
      </c>
      <c r="E35" s="28">
        <v>458</v>
      </c>
      <c r="F35" s="29">
        <f t="shared" si="1"/>
        <v>146</v>
      </c>
      <c r="G35" s="27">
        <v>13760</v>
      </c>
      <c r="H35" s="28">
        <v>13705</v>
      </c>
      <c r="I35" s="29">
        <f t="shared" si="2"/>
        <v>55</v>
      </c>
      <c r="J35" s="27">
        <f t="shared" si="3"/>
        <v>16051</v>
      </c>
      <c r="K35" s="28">
        <f t="shared" si="4"/>
        <v>15392</v>
      </c>
      <c r="L35" s="28">
        <f t="shared" si="0"/>
        <v>458</v>
      </c>
      <c r="M35" s="29">
        <f t="shared" si="5"/>
        <v>201</v>
      </c>
    </row>
    <row r="36" spans="1:13" ht="11.25" customHeight="1">
      <c r="A36" s="14" t="s">
        <v>100</v>
      </c>
      <c r="B36" s="15" t="s">
        <v>101</v>
      </c>
      <c r="C36" s="27">
        <v>6161</v>
      </c>
      <c r="D36" s="28">
        <v>3554</v>
      </c>
      <c r="E36" s="28">
        <v>1400</v>
      </c>
      <c r="F36" s="29">
        <f t="shared" si="1"/>
        <v>1207</v>
      </c>
      <c r="G36" s="27">
        <v>28597</v>
      </c>
      <c r="H36" s="28">
        <v>28847</v>
      </c>
      <c r="I36" s="29">
        <f t="shared" si="2"/>
        <v>-250</v>
      </c>
      <c r="J36" s="27">
        <f t="shared" si="3"/>
        <v>34758</v>
      </c>
      <c r="K36" s="28">
        <f t="shared" si="4"/>
        <v>32401</v>
      </c>
      <c r="L36" s="28">
        <f t="shared" si="0"/>
        <v>1400</v>
      </c>
      <c r="M36" s="29">
        <f t="shared" si="5"/>
        <v>957</v>
      </c>
    </row>
    <row r="37" spans="1:13" ht="11.25" customHeight="1">
      <c r="A37" s="14" t="s">
        <v>102</v>
      </c>
      <c r="B37" s="15" t="s">
        <v>103</v>
      </c>
      <c r="C37" s="27">
        <v>718</v>
      </c>
      <c r="D37" s="28">
        <v>445</v>
      </c>
      <c r="E37" s="28">
        <v>155</v>
      </c>
      <c r="F37" s="29">
        <f t="shared" si="1"/>
        <v>118</v>
      </c>
      <c r="G37" s="27">
        <v>5215</v>
      </c>
      <c r="H37" s="28">
        <v>5595</v>
      </c>
      <c r="I37" s="29">
        <f t="shared" si="2"/>
        <v>-380</v>
      </c>
      <c r="J37" s="27">
        <f t="shared" si="3"/>
        <v>5933</v>
      </c>
      <c r="K37" s="28">
        <f t="shared" si="4"/>
        <v>6040</v>
      </c>
      <c r="L37" s="28">
        <f t="shared" si="0"/>
        <v>155</v>
      </c>
      <c r="M37" s="29">
        <f t="shared" si="5"/>
        <v>-262</v>
      </c>
    </row>
    <row r="38" spans="1:13" ht="11.25" customHeight="1">
      <c r="A38" s="14" t="s">
        <v>104</v>
      </c>
      <c r="B38" s="15" t="s">
        <v>105</v>
      </c>
      <c r="C38" s="27">
        <v>12309</v>
      </c>
      <c r="D38" s="28">
        <v>5000</v>
      </c>
      <c r="E38" s="28">
        <v>2929</v>
      </c>
      <c r="F38" s="29">
        <f t="shared" si="1"/>
        <v>4380</v>
      </c>
      <c r="G38" s="27">
        <v>42674</v>
      </c>
      <c r="H38" s="28">
        <v>45421</v>
      </c>
      <c r="I38" s="29">
        <f t="shared" si="2"/>
        <v>-2747</v>
      </c>
      <c r="J38" s="27">
        <f t="shared" si="3"/>
        <v>54983</v>
      </c>
      <c r="K38" s="28">
        <f t="shared" si="4"/>
        <v>50421</v>
      </c>
      <c r="L38" s="28">
        <f t="shared" si="0"/>
        <v>2929</v>
      </c>
      <c r="M38" s="29">
        <f t="shared" si="5"/>
        <v>1633</v>
      </c>
    </row>
    <row r="39" spans="1:13" ht="11.25" customHeight="1">
      <c r="A39" s="14" t="s">
        <v>106</v>
      </c>
      <c r="B39" s="15" t="s">
        <v>107</v>
      </c>
      <c r="C39" s="27">
        <v>4274</v>
      </c>
      <c r="D39" s="28">
        <v>2975</v>
      </c>
      <c r="E39" s="28">
        <v>1303</v>
      </c>
      <c r="F39" s="29">
        <f t="shared" si="1"/>
        <v>-4</v>
      </c>
      <c r="G39" s="27">
        <v>26532</v>
      </c>
      <c r="H39" s="28">
        <v>26186</v>
      </c>
      <c r="I39" s="29">
        <f t="shared" si="2"/>
        <v>346</v>
      </c>
      <c r="J39" s="27">
        <f t="shared" si="3"/>
        <v>30806</v>
      </c>
      <c r="K39" s="28">
        <f t="shared" si="4"/>
        <v>29161</v>
      </c>
      <c r="L39" s="28">
        <f t="shared" si="0"/>
        <v>1303</v>
      </c>
      <c r="M39" s="29">
        <f t="shared" si="5"/>
        <v>342</v>
      </c>
    </row>
    <row r="40" spans="1:13" ht="11.25" customHeight="1">
      <c r="A40" s="14" t="s">
        <v>108</v>
      </c>
      <c r="B40" s="15" t="s">
        <v>109</v>
      </c>
      <c r="C40" s="27">
        <v>2210</v>
      </c>
      <c r="D40" s="28">
        <v>1433</v>
      </c>
      <c r="E40" s="28">
        <v>947</v>
      </c>
      <c r="F40" s="29">
        <f t="shared" si="1"/>
        <v>-170</v>
      </c>
      <c r="G40" s="27">
        <v>13579</v>
      </c>
      <c r="H40" s="28">
        <v>13770</v>
      </c>
      <c r="I40" s="29">
        <f t="shared" si="2"/>
        <v>-191</v>
      </c>
      <c r="J40" s="27">
        <f t="shared" si="3"/>
        <v>15789</v>
      </c>
      <c r="K40" s="28">
        <f t="shared" si="4"/>
        <v>15203</v>
      </c>
      <c r="L40" s="28">
        <f t="shared" si="0"/>
        <v>947</v>
      </c>
      <c r="M40" s="29">
        <f t="shared" si="5"/>
        <v>-361</v>
      </c>
    </row>
    <row r="41" spans="1:13" ht="11.25" customHeight="1">
      <c r="A41" s="14" t="s">
        <v>110</v>
      </c>
      <c r="B41" s="15" t="s">
        <v>111</v>
      </c>
      <c r="C41" s="27">
        <v>11431</v>
      </c>
      <c r="D41" s="28">
        <v>4440</v>
      </c>
      <c r="E41" s="28">
        <v>1989</v>
      </c>
      <c r="F41" s="29">
        <f aca="true" t="shared" si="6" ref="F41:F55">+C41-D41-E41</f>
        <v>5002</v>
      </c>
      <c r="G41" s="27">
        <v>42761</v>
      </c>
      <c r="H41" s="28">
        <v>44684</v>
      </c>
      <c r="I41" s="29">
        <f aca="true" t="shared" si="7" ref="I41:I55">+G41-H41</f>
        <v>-1923</v>
      </c>
      <c r="J41" s="27">
        <f aca="true" t="shared" si="8" ref="J41:J55">+C41+G41</f>
        <v>54192</v>
      </c>
      <c r="K41" s="28">
        <f aca="true" t="shared" si="9" ref="K41:K55">+D41+H41</f>
        <v>49124</v>
      </c>
      <c r="L41" s="28">
        <f t="shared" si="0"/>
        <v>1989</v>
      </c>
      <c r="M41" s="29">
        <f aca="true" t="shared" si="10" ref="M41:M55">+J41-K41-L41</f>
        <v>3079</v>
      </c>
    </row>
    <row r="42" spans="1:13" ht="11.25" customHeight="1">
      <c r="A42" s="14" t="s">
        <v>112</v>
      </c>
      <c r="B42" s="15" t="s">
        <v>0</v>
      </c>
      <c r="C42" s="27">
        <v>3598</v>
      </c>
      <c r="D42" s="28">
        <v>2589</v>
      </c>
      <c r="E42" s="28">
        <v>1491</v>
      </c>
      <c r="F42" s="29">
        <f t="shared" si="6"/>
        <v>-482</v>
      </c>
      <c r="G42" s="27">
        <v>23864</v>
      </c>
      <c r="H42" s="28">
        <v>23554</v>
      </c>
      <c r="I42" s="29">
        <f t="shared" si="7"/>
        <v>310</v>
      </c>
      <c r="J42" s="27">
        <f t="shared" si="8"/>
        <v>27462</v>
      </c>
      <c r="K42" s="28">
        <f t="shared" si="9"/>
        <v>26143</v>
      </c>
      <c r="L42" s="28">
        <f t="shared" si="0"/>
        <v>1491</v>
      </c>
      <c r="M42" s="29">
        <f t="shared" si="10"/>
        <v>-172</v>
      </c>
    </row>
    <row r="43" spans="1:13" ht="11.25" customHeight="1">
      <c r="A43" s="14" t="s">
        <v>113</v>
      </c>
      <c r="B43" s="15" t="s">
        <v>114</v>
      </c>
      <c r="C43" s="27">
        <v>1434</v>
      </c>
      <c r="D43" s="28">
        <v>1178</v>
      </c>
      <c r="E43" s="28">
        <v>359</v>
      </c>
      <c r="F43" s="29">
        <f t="shared" si="6"/>
        <v>-103</v>
      </c>
      <c r="G43" s="27">
        <v>6602</v>
      </c>
      <c r="H43" s="28">
        <v>6584</v>
      </c>
      <c r="I43" s="29">
        <f t="shared" si="7"/>
        <v>18</v>
      </c>
      <c r="J43" s="27">
        <f t="shared" si="8"/>
        <v>8036</v>
      </c>
      <c r="K43" s="28">
        <f t="shared" si="9"/>
        <v>7762</v>
      </c>
      <c r="L43" s="28">
        <f t="shared" si="0"/>
        <v>359</v>
      </c>
      <c r="M43" s="29">
        <f t="shared" si="10"/>
        <v>-85</v>
      </c>
    </row>
    <row r="44" spans="1:13" ht="11.25" customHeight="1">
      <c r="A44" s="14" t="s">
        <v>115</v>
      </c>
      <c r="B44" s="15" t="s">
        <v>116</v>
      </c>
      <c r="C44" s="27">
        <v>8578</v>
      </c>
      <c r="D44" s="28">
        <v>5854</v>
      </c>
      <c r="E44" s="28">
        <v>3416</v>
      </c>
      <c r="F44" s="29">
        <f t="shared" si="6"/>
        <v>-692</v>
      </c>
      <c r="G44" s="27">
        <v>51068</v>
      </c>
      <c r="H44" s="28">
        <v>49383</v>
      </c>
      <c r="I44" s="29">
        <f t="shared" si="7"/>
        <v>1685</v>
      </c>
      <c r="J44" s="27">
        <f t="shared" si="8"/>
        <v>59646</v>
      </c>
      <c r="K44" s="28">
        <f t="shared" si="9"/>
        <v>55237</v>
      </c>
      <c r="L44" s="28">
        <f t="shared" si="0"/>
        <v>3416</v>
      </c>
      <c r="M44" s="29">
        <f t="shared" si="10"/>
        <v>993</v>
      </c>
    </row>
    <row r="45" spans="1:13" ht="11.25" customHeight="1">
      <c r="A45" s="14" t="s">
        <v>117</v>
      </c>
      <c r="B45" s="15" t="s">
        <v>118</v>
      </c>
      <c r="C45" s="27">
        <v>651</v>
      </c>
      <c r="D45" s="28">
        <v>365</v>
      </c>
      <c r="E45" s="28">
        <v>179</v>
      </c>
      <c r="F45" s="29">
        <f t="shared" si="6"/>
        <v>107</v>
      </c>
      <c r="G45" s="27">
        <v>3386</v>
      </c>
      <c r="H45" s="28">
        <v>3389</v>
      </c>
      <c r="I45" s="29">
        <f t="shared" si="7"/>
        <v>-3</v>
      </c>
      <c r="J45" s="27">
        <f t="shared" si="8"/>
        <v>4037</v>
      </c>
      <c r="K45" s="28">
        <f t="shared" si="9"/>
        <v>3754</v>
      </c>
      <c r="L45" s="28">
        <f t="shared" si="0"/>
        <v>179</v>
      </c>
      <c r="M45" s="29">
        <f t="shared" si="10"/>
        <v>104</v>
      </c>
    </row>
    <row r="46" spans="1:13" ht="11.25" customHeight="1">
      <c r="A46" s="14" t="s">
        <v>119</v>
      </c>
      <c r="B46" s="15" t="s">
        <v>120</v>
      </c>
      <c r="C46" s="27">
        <v>10275</v>
      </c>
      <c r="D46" s="28">
        <v>10080</v>
      </c>
      <c r="E46" s="28">
        <v>3984</v>
      </c>
      <c r="F46" s="29">
        <f t="shared" si="6"/>
        <v>-3789</v>
      </c>
      <c r="G46" s="27">
        <v>38298</v>
      </c>
      <c r="H46" s="28">
        <v>37541</v>
      </c>
      <c r="I46" s="29">
        <f t="shared" si="7"/>
        <v>757</v>
      </c>
      <c r="J46" s="27">
        <f t="shared" si="8"/>
        <v>48573</v>
      </c>
      <c r="K46" s="28">
        <f t="shared" si="9"/>
        <v>47621</v>
      </c>
      <c r="L46" s="28">
        <f t="shared" si="0"/>
        <v>3984</v>
      </c>
      <c r="M46" s="29">
        <f t="shared" si="10"/>
        <v>-3032</v>
      </c>
    </row>
    <row r="47" spans="1:13" ht="11.25" customHeight="1">
      <c r="A47" s="14" t="s">
        <v>121</v>
      </c>
      <c r="B47" s="15" t="s">
        <v>122</v>
      </c>
      <c r="C47" s="27">
        <v>1136</v>
      </c>
      <c r="D47" s="28">
        <v>754</v>
      </c>
      <c r="E47" s="28">
        <v>183</v>
      </c>
      <c r="F47" s="29">
        <f t="shared" si="6"/>
        <v>199</v>
      </c>
      <c r="G47" s="27">
        <v>5313</v>
      </c>
      <c r="H47" s="28">
        <v>5668</v>
      </c>
      <c r="I47" s="29">
        <f t="shared" si="7"/>
        <v>-355</v>
      </c>
      <c r="J47" s="27">
        <f t="shared" si="8"/>
        <v>6449</v>
      </c>
      <c r="K47" s="28">
        <f t="shared" si="9"/>
        <v>6422</v>
      </c>
      <c r="L47" s="28">
        <f t="shared" si="0"/>
        <v>183</v>
      </c>
      <c r="M47" s="29">
        <f t="shared" si="10"/>
        <v>-156</v>
      </c>
    </row>
    <row r="48" spans="1:13" ht="12">
      <c r="A48" s="14" t="s">
        <v>123</v>
      </c>
      <c r="B48" s="15" t="s">
        <v>124</v>
      </c>
      <c r="C48" s="27">
        <v>5419</v>
      </c>
      <c r="D48" s="28">
        <v>3203</v>
      </c>
      <c r="E48" s="28">
        <v>1426</v>
      </c>
      <c r="F48" s="29">
        <f t="shared" si="6"/>
        <v>790</v>
      </c>
      <c r="G48" s="27">
        <v>37842</v>
      </c>
      <c r="H48" s="28">
        <v>33158</v>
      </c>
      <c r="I48" s="29">
        <f t="shared" si="7"/>
        <v>4684</v>
      </c>
      <c r="J48" s="27">
        <f t="shared" si="8"/>
        <v>43261</v>
      </c>
      <c r="K48" s="28">
        <f t="shared" si="9"/>
        <v>36361</v>
      </c>
      <c r="L48" s="28">
        <f t="shared" si="0"/>
        <v>1426</v>
      </c>
      <c r="M48" s="29">
        <f t="shared" si="10"/>
        <v>5474</v>
      </c>
    </row>
    <row r="49" spans="1:13" ht="12">
      <c r="A49" s="14" t="s">
        <v>125</v>
      </c>
      <c r="B49" s="15" t="s">
        <v>145</v>
      </c>
      <c r="C49" s="27">
        <v>27815</v>
      </c>
      <c r="D49" s="28">
        <v>33171</v>
      </c>
      <c r="E49" s="28">
        <v>11562</v>
      </c>
      <c r="F49" s="29">
        <f t="shared" si="6"/>
        <v>-16918</v>
      </c>
      <c r="G49" s="27">
        <v>99445</v>
      </c>
      <c r="H49" s="28">
        <v>101889</v>
      </c>
      <c r="I49" s="29">
        <f t="shared" si="7"/>
        <v>-2444</v>
      </c>
      <c r="J49" s="27">
        <f t="shared" si="8"/>
        <v>127260</v>
      </c>
      <c r="K49" s="28">
        <f t="shared" si="9"/>
        <v>135060</v>
      </c>
      <c r="L49" s="28">
        <f t="shared" si="0"/>
        <v>11562</v>
      </c>
      <c r="M49" s="29">
        <f t="shared" si="10"/>
        <v>-19362</v>
      </c>
    </row>
    <row r="50" spans="1:13" ht="12">
      <c r="A50" s="14" t="s">
        <v>127</v>
      </c>
      <c r="B50" s="15" t="s">
        <v>128</v>
      </c>
      <c r="C50" s="27">
        <v>2796</v>
      </c>
      <c r="D50" s="28">
        <v>1976</v>
      </c>
      <c r="E50" s="28">
        <v>1435</v>
      </c>
      <c r="F50" s="29">
        <f t="shared" si="6"/>
        <v>-615</v>
      </c>
      <c r="G50" s="27">
        <v>17166</v>
      </c>
      <c r="H50" s="28">
        <v>17408</v>
      </c>
      <c r="I50" s="29">
        <f t="shared" si="7"/>
        <v>-242</v>
      </c>
      <c r="J50" s="27">
        <f t="shared" si="8"/>
        <v>19962</v>
      </c>
      <c r="K50" s="28">
        <f t="shared" si="9"/>
        <v>19384</v>
      </c>
      <c r="L50" s="28">
        <f t="shared" si="0"/>
        <v>1435</v>
      </c>
      <c r="M50" s="29">
        <f t="shared" si="10"/>
        <v>-857</v>
      </c>
    </row>
    <row r="51" spans="1:13" ht="12">
      <c r="A51" s="14" t="s">
        <v>129</v>
      </c>
      <c r="B51" s="15" t="s">
        <v>130</v>
      </c>
      <c r="C51" s="27">
        <v>8889</v>
      </c>
      <c r="D51" s="28">
        <v>6094</v>
      </c>
      <c r="E51" s="28">
        <v>914</v>
      </c>
      <c r="F51" s="29">
        <f t="shared" si="6"/>
        <v>1881</v>
      </c>
      <c r="G51" s="27">
        <v>38065</v>
      </c>
      <c r="H51" s="28">
        <v>37929</v>
      </c>
      <c r="I51" s="29">
        <f t="shared" si="7"/>
        <v>136</v>
      </c>
      <c r="J51" s="27">
        <f t="shared" si="8"/>
        <v>46954</v>
      </c>
      <c r="K51" s="28">
        <f t="shared" si="9"/>
        <v>44023</v>
      </c>
      <c r="L51" s="28">
        <f t="shared" si="0"/>
        <v>914</v>
      </c>
      <c r="M51" s="29">
        <f t="shared" si="10"/>
        <v>2017</v>
      </c>
    </row>
    <row r="52" spans="1:13" ht="12.75" customHeight="1">
      <c r="A52" s="14" t="s">
        <v>131</v>
      </c>
      <c r="B52" s="15" t="s">
        <v>132</v>
      </c>
      <c r="C52" s="27">
        <v>862</v>
      </c>
      <c r="D52" s="28">
        <v>415</v>
      </c>
      <c r="E52" s="28">
        <v>92</v>
      </c>
      <c r="F52" s="29">
        <f t="shared" si="6"/>
        <v>355</v>
      </c>
      <c r="G52" s="27">
        <v>6329</v>
      </c>
      <c r="H52" s="28">
        <v>6382</v>
      </c>
      <c r="I52" s="29">
        <f t="shared" si="7"/>
        <v>-53</v>
      </c>
      <c r="J52" s="27">
        <f t="shared" si="8"/>
        <v>7191</v>
      </c>
      <c r="K52" s="28">
        <f t="shared" si="9"/>
        <v>6797</v>
      </c>
      <c r="L52" s="28">
        <f t="shared" si="0"/>
        <v>92</v>
      </c>
      <c r="M52" s="29">
        <f t="shared" si="10"/>
        <v>302</v>
      </c>
    </row>
    <row r="53" spans="1:13" ht="11.25" customHeight="1">
      <c r="A53" s="14" t="s">
        <v>133</v>
      </c>
      <c r="B53" s="15" t="s">
        <v>134</v>
      </c>
      <c r="C53" s="27">
        <v>8611</v>
      </c>
      <c r="D53" s="28">
        <v>5436</v>
      </c>
      <c r="E53" s="28">
        <v>493</v>
      </c>
      <c r="F53" s="29">
        <f t="shared" si="6"/>
        <v>2682</v>
      </c>
      <c r="G53" s="27">
        <v>25059</v>
      </c>
      <c r="H53" s="28">
        <v>25974</v>
      </c>
      <c r="I53" s="29">
        <f t="shared" si="7"/>
        <v>-915</v>
      </c>
      <c r="J53" s="27">
        <f t="shared" si="8"/>
        <v>33670</v>
      </c>
      <c r="K53" s="28">
        <f t="shared" si="9"/>
        <v>31410</v>
      </c>
      <c r="L53" s="28">
        <f t="shared" si="0"/>
        <v>493</v>
      </c>
      <c r="M53" s="29">
        <f t="shared" si="10"/>
        <v>1767</v>
      </c>
    </row>
    <row r="54" spans="1:13" ht="12">
      <c r="A54" s="14" t="s">
        <v>135</v>
      </c>
      <c r="B54" s="15" t="s">
        <v>136</v>
      </c>
      <c r="C54" s="27">
        <v>846</v>
      </c>
      <c r="D54" s="28">
        <v>181</v>
      </c>
      <c r="E54" s="28">
        <v>16</v>
      </c>
      <c r="F54" s="29">
        <f t="shared" si="6"/>
        <v>649</v>
      </c>
      <c r="G54" s="27">
        <v>2943</v>
      </c>
      <c r="H54" s="28">
        <v>2600</v>
      </c>
      <c r="I54" s="29">
        <f t="shared" si="7"/>
        <v>343</v>
      </c>
      <c r="J54" s="27">
        <f t="shared" si="8"/>
        <v>3789</v>
      </c>
      <c r="K54" s="28">
        <f t="shared" si="9"/>
        <v>2781</v>
      </c>
      <c r="L54" s="28">
        <f t="shared" si="0"/>
        <v>16</v>
      </c>
      <c r="M54" s="29">
        <f t="shared" si="10"/>
        <v>992</v>
      </c>
    </row>
    <row r="55" spans="1:13" ht="12">
      <c r="A55" s="16" t="s">
        <v>137</v>
      </c>
      <c r="B55" s="17" t="s">
        <v>138</v>
      </c>
      <c r="C55" s="30">
        <v>973</v>
      </c>
      <c r="D55" s="31">
        <v>518</v>
      </c>
      <c r="E55" s="31">
        <v>238</v>
      </c>
      <c r="F55" s="32">
        <f t="shared" si="6"/>
        <v>217</v>
      </c>
      <c r="G55" s="30">
        <v>3938</v>
      </c>
      <c r="H55" s="31">
        <v>2893</v>
      </c>
      <c r="I55" s="32">
        <f t="shared" si="7"/>
        <v>1045</v>
      </c>
      <c r="J55" s="30">
        <f t="shared" si="8"/>
        <v>4911</v>
      </c>
      <c r="K55" s="31">
        <f t="shared" si="9"/>
        <v>3411</v>
      </c>
      <c r="L55" s="31">
        <f t="shared" si="0"/>
        <v>238</v>
      </c>
      <c r="M55" s="32">
        <f t="shared" si="10"/>
        <v>1262</v>
      </c>
    </row>
    <row r="56" spans="4:12" ht="12.75">
      <c r="D56" s="34"/>
      <c r="E56" s="34"/>
      <c r="H56" s="34"/>
      <c r="K56" s="34"/>
      <c r="L56" s="34"/>
    </row>
    <row r="57" spans="4:12" ht="12.75">
      <c r="D57" s="34"/>
      <c r="E57" s="34"/>
      <c r="H57" s="34"/>
      <c r="K57" s="34"/>
      <c r="L57" s="34"/>
    </row>
    <row r="58" spans="4:12" ht="12.75">
      <c r="D58" s="34"/>
      <c r="E58" s="34"/>
      <c r="H58" s="34"/>
      <c r="K58" s="34"/>
      <c r="L58" s="34"/>
    </row>
    <row r="59" spans="4:12" ht="12.75">
      <c r="D59" s="34"/>
      <c r="E59" s="34"/>
      <c r="H59" s="34"/>
      <c r="K59" s="34"/>
      <c r="L59" s="34"/>
    </row>
    <row r="60" spans="4:12" ht="12.75">
      <c r="D60" s="34"/>
      <c r="E60" s="34"/>
      <c r="H60" s="34"/>
      <c r="K60" s="34"/>
      <c r="L60" s="34"/>
    </row>
    <row r="61" spans="4:12" ht="12.75">
      <c r="D61" s="34"/>
      <c r="E61" s="34"/>
      <c r="H61" s="34"/>
      <c r="K61" s="34"/>
      <c r="L61" s="34"/>
    </row>
    <row r="62" spans="4:12" ht="12.75">
      <c r="D62" s="34"/>
      <c r="E62" s="34"/>
      <c r="H62" s="34"/>
      <c r="K62" s="34"/>
      <c r="L62" s="34"/>
    </row>
  </sheetData>
  <mergeCells count="3">
    <mergeCell ref="C1:F1"/>
    <mergeCell ref="G1:I1"/>
    <mergeCell ref="J1:M1"/>
  </mergeCells>
  <conditionalFormatting sqref="F3:F55 I3:I55 M3:M55">
    <cfRule type="cellIs" priority="1" dxfId="0" operator="lessThan" stopIfTrue="1">
      <formula>0</formula>
    </cfRule>
  </conditionalFormatting>
  <printOptions/>
  <pageMargins left="0.5905511811023623" right="0.5905511811023623" top="0.5905511811023623" bottom="0.5905511811023623" header="0" footer="0.5118110236220472"/>
  <pageSetup fitToHeight="1" fitToWidth="1" horizontalDpi="300" verticalDpi="300" orientation="landscape" paperSize="9" r:id="rId1"/>
  <headerFooter alignWithMargins="0">
    <oddFooter>&amp;R&amp;9&amp;A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421875" defaultRowHeight="12.75"/>
  <cols>
    <col min="1" max="1" width="3.28125" style="5" bestFit="1" customWidth="1"/>
    <col min="2" max="2" width="19.00390625" style="5" bestFit="1" customWidth="1"/>
    <col min="3" max="4" width="10.7109375" style="33" customWidth="1"/>
    <col min="5" max="5" width="11.140625" style="33" bestFit="1" customWidth="1"/>
    <col min="6" max="11" width="10.7109375" style="33" customWidth="1"/>
    <col min="12" max="12" width="11.140625" style="33" bestFit="1" customWidth="1"/>
    <col min="13" max="13" width="10.7109375" style="33" customWidth="1"/>
    <col min="14" max="14" width="10.421875" style="20" hidden="1" customWidth="1"/>
    <col min="15" max="16384" width="11.57421875" style="20" customWidth="1"/>
  </cols>
  <sheetData>
    <row r="1" spans="1:13" s="19" customFormat="1" ht="15" customHeight="1">
      <c r="A1" s="6"/>
      <c r="B1" s="18" t="s">
        <v>49</v>
      </c>
      <c r="C1" s="48" t="s">
        <v>28</v>
      </c>
      <c r="D1" s="49"/>
      <c r="E1" s="49"/>
      <c r="F1" s="50"/>
      <c r="G1" s="48" t="s">
        <v>29</v>
      </c>
      <c r="H1" s="49"/>
      <c r="I1" s="50"/>
      <c r="J1" s="48" t="s">
        <v>45</v>
      </c>
      <c r="K1" s="49"/>
      <c r="L1" s="49"/>
      <c r="M1" s="50"/>
    </row>
    <row r="2" spans="1:14" ht="22.5" customHeight="1">
      <c r="A2" s="9" t="s">
        <v>55</v>
      </c>
      <c r="B2" s="8" t="s">
        <v>56</v>
      </c>
      <c r="C2" s="7" t="s">
        <v>31</v>
      </c>
      <c r="D2" s="7" t="s">
        <v>32</v>
      </c>
      <c r="E2" s="7" t="s">
        <v>33</v>
      </c>
      <c r="F2" s="7" t="s">
        <v>27</v>
      </c>
      <c r="G2" s="7" t="s">
        <v>31</v>
      </c>
      <c r="H2" s="7" t="s">
        <v>32</v>
      </c>
      <c r="I2" s="7" t="s">
        <v>27</v>
      </c>
      <c r="J2" s="7" t="s">
        <v>31</v>
      </c>
      <c r="K2" s="7" t="s">
        <v>32</v>
      </c>
      <c r="L2" s="7" t="s">
        <v>33</v>
      </c>
      <c r="M2" s="7" t="s">
        <v>27</v>
      </c>
      <c r="N2" s="7" t="s">
        <v>50</v>
      </c>
    </row>
    <row r="3" spans="1:14" ht="12">
      <c r="A3" s="10"/>
      <c r="B3" s="11" t="s">
        <v>26</v>
      </c>
      <c r="C3" s="36">
        <f>+mig_pro!C3*1000/mig_pro_tasas!$N3</f>
        <v>9.877346160274538</v>
      </c>
      <c r="D3" s="37">
        <f>+mig_pro!D3*1000/mig_pro_tasas!$N3</f>
        <v>7.952909411960788</v>
      </c>
      <c r="E3" s="37">
        <f>+mig_pro!E3*1000/mig_pro_tasas!$N3</f>
        <v>3.477486488971286</v>
      </c>
      <c r="F3" s="38">
        <f>+mig_pro!F3*1000/mig_pro_tasas!$N3</f>
        <v>-1.5530497406575368</v>
      </c>
      <c r="G3" s="36">
        <f>+mig_pro!G3*1000/mig_pro_tasas!$N3</f>
        <v>35.75836097681482</v>
      </c>
      <c r="H3" s="37">
        <f>+mig_pro!H3*1000/mig_pro_tasas!$N3</f>
        <v>35.75836097681482</v>
      </c>
      <c r="I3" s="38">
        <f>+mig_pro!I3*1000/mig_pro_tasas!$N3</f>
        <v>0</v>
      </c>
      <c r="J3" s="36">
        <f>+mig_pro!J3*1000/mig_pro_tasas!$N3</f>
        <v>45.63570713708936</v>
      </c>
      <c r="K3" s="37">
        <f>+mig_pro!K3*1000/mig_pro_tasas!$N3</f>
        <v>43.71127038877561</v>
      </c>
      <c r="L3" s="37">
        <f>+mig_pro!L3*1000/mig_pro_tasas!$N3</f>
        <v>3.477486488971286</v>
      </c>
      <c r="M3" s="38">
        <f>+mig_pro!M3*1000/mig_pro_tasas!$N3</f>
        <v>-1.5530497406575368</v>
      </c>
      <c r="N3" s="23">
        <f>+SUM(N4:N55)</f>
        <v>47021031</v>
      </c>
    </row>
    <row r="4" spans="1:14" ht="11.25" customHeight="1">
      <c r="A4" s="12" t="s">
        <v>3</v>
      </c>
      <c r="B4" s="13" t="s">
        <v>57</v>
      </c>
      <c r="C4" s="39">
        <f>+mig_pro!C4*1000/mig_pro_tasas!$N4</f>
        <v>9.843958758728478</v>
      </c>
      <c r="D4" s="40">
        <f>+mig_pro!D4*1000/mig_pro_tasas!$N4</f>
        <v>11.101237742317679</v>
      </c>
      <c r="E4" s="40">
        <f>+mig_pro!E4*1000/mig_pro_tasas!$N4</f>
        <v>1.789810683405178</v>
      </c>
      <c r="F4" s="41">
        <f>+mig_pro!F4*1000/mig_pro_tasas!$N4</f>
        <v>-3.0470896669943786</v>
      </c>
      <c r="G4" s="39">
        <f>+mig_pro!G4*1000/mig_pro_tasas!$N4</f>
        <v>29.65161713176536</v>
      </c>
      <c r="H4" s="40">
        <f>+mig_pro!H4*1000/mig_pro_tasas!$N4</f>
        <v>24.228616804053544</v>
      </c>
      <c r="I4" s="41">
        <f>+mig_pro!I4*1000/mig_pro_tasas!$N4</f>
        <v>5.423000327711815</v>
      </c>
      <c r="J4" s="39">
        <f>+mig_pro!J4*1000/mig_pro_tasas!$N4</f>
        <v>39.49557589049384</v>
      </c>
      <c r="K4" s="40">
        <f>+mig_pro!K4*1000/mig_pro_tasas!$N4</f>
        <v>35.32985454637122</v>
      </c>
      <c r="L4" s="40">
        <f>+mig_pro!L4*1000/mig_pro_tasas!$N4</f>
        <v>1.789810683405178</v>
      </c>
      <c r="M4" s="41">
        <f>+mig_pro!M4*1000/mig_pro_tasas!$N4</f>
        <v>2.375910660717437</v>
      </c>
      <c r="N4" s="26">
        <v>317352</v>
      </c>
    </row>
    <row r="5" spans="1:14" ht="11.25" customHeight="1">
      <c r="A5" s="14" t="s">
        <v>4</v>
      </c>
      <c r="B5" s="15" t="s">
        <v>58</v>
      </c>
      <c r="C5" s="42">
        <f>+mig_pro!C5*1000/mig_pro_tasas!$N5</f>
        <v>6.659496815889186</v>
      </c>
      <c r="D5" s="43">
        <f>+mig_pro!D5*1000/mig_pro_tasas!$N5</f>
        <v>7.010520760203345</v>
      </c>
      <c r="E5" s="43">
        <f>+mig_pro!E5*1000/mig_pro_tasas!$N5</f>
        <v>3.415637245383164</v>
      </c>
      <c r="F5" s="44">
        <f>+mig_pro!F5*1000/mig_pro_tasas!$N5</f>
        <v>-3.7666611896973228</v>
      </c>
      <c r="G5" s="42">
        <f>+mig_pro!G5*1000/mig_pro_tasas!$N5</f>
        <v>27.641268466100048</v>
      </c>
      <c r="H5" s="43">
        <f>+mig_pro!H5*1000/mig_pro_tasas!$N5</f>
        <v>27.37737812498444</v>
      </c>
      <c r="I5" s="44">
        <f>+mig_pro!I5*1000/mig_pro_tasas!$N5</f>
        <v>0.2638903411156089</v>
      </c>
      <c r="J5" s="42">
        <f>+mig_pro!J5*1000/mig_pro_tasas!$N5</f>
        <v>34.300765281989236</v>
      </c>
      <c r="K5" s="43">
        <f>+mig_pro!K5*1000/mig_pro_tasas!$N5</f>
        <v>34.38789888518779</v>
      </c>
      <c r="L5" s="43">
        <f>+mig_pro!L5*1000/mig_pro_tasas!$N5</f>
        <v>3.415637245383164</v>
      </c>
      <c r="M5" s="44">
        <f>+mig_pro!M5*1000/mig_pro_tasas!$N5</f>
        <v>-3.5027708485817137</v>
      </c>
      <c r="N5" s="29">
        <v>401682</v>
      </c>
    </row>
    <row r="6" spans="1:14" ht="11.25" customHeight="1">
      <c r="A6" s="14" t="s">
        <v>5</v>
      </c>
      <c r="B6" s="15" t="s">
        <v>59</v>
      </c>
      <c r="C6" s="42">
        <f>+mig_pro!C6*1000/mig_pro_tasas!$N6</f>
        <v>12.953950220242591</v>
      </c>
      <c r="D6" s="43">
        <f>+mig_pro!D6*1000/mig_pro_tasas!$N6</f>
        <v>10.78552758288623</v>
      </c>
      <c r="E6" s="43">
        <f>+mig_pro!E6*1000/mig_pro_tasas!$N6</f>
        <v>4.441191204832099</v>
      </c>
      <c r="F6" s="44">
        <f>+mig_pro!F6*1000/mig_pro_tasas!$N6</f>
        <v>-2.272768567475737</v>
      </c>
      <c r="G6" s="42">
        <f>+mig_pro!G6*1000/mig_pro_tasas!$N6</f>
        <v>34.49178081125067</v>
      </c>
      <c r="H6" s="43">
        <f>+mig_pro!H6*1000/mig_pro_tasas!$N6</f>
        <v>34.523447984072966</v>
      </c>
      <c r="I6" s="44">
        <f>+mig_pro!I6*1000/mig_pro_tasas!$N6</f>
        <v>-0.03166717282229784</v>
      </c>
      <c r="J6" s="42">
        <f>+mig_pro!J6*1000/mig_pro_tasas!$N6</f>
        <v>47.44573103149326</v>
      </c>
      <c r="K6" s="43">
        <f>+mig_pro!K6*1000/mig_pro_tasas!$N6</f>
        <v>45.3089755669592</v>
      </c>
      <c r="L6" s="43">
        <f>+mig_pro!L6*1000/mig_pro_tasas!$N6</f>
        <v>4.441191204832099</v>
      </c>
      <c r="M6" s="44">
        <f>+mig_pro!M6*1000/mig_pro_tasas!$N6</f>
        <v>-2.3044357402980347</v>
      </c>
      <c r="N6" s="29">
        <v>1926285</v>
      </c>
    </row>
    <row r="7" spans="1:14" ht="11.25" customHeight="1">
      <c r="A7" s="14" t="s">
        <v>6</v>
      </c>
      <c r="B7" s="15" t="s">
        <v>60</v>
      </c>
      <c r="C7" s="42">
        <f>+mig_pro!C7*1000/mig_pro_tasas!$N7</f>
        <v>16.050376674909426</v>
      </c>
      <c r="D7" s="43">
        <f>+mig_pro!D7*1000/mig_pro_tasas!$N7</f>
        <v>10.95951463568923</v>
      </c>
      <c r="E7" s="43">
        <f>+mig_pro!E7*1000/mig_pro_tasas!$N7</f>
        <v>8.375984817988384</v>
      </c>
      <c r="F7" s="44">
        <f>+mig_pro!F7*1000/mig_pro_tasas!$N7</f>
        <v>-3.2851227787681867</v>
      </c>
      <c r="G7" s="42">
        <f>+mig_pro!G7*1000/mig_pro_tasas!$N7</f>
        <v>37.54672494105469</v>
      </c>
      <c r="H7" s="43">
        <f>+mig_pro!H7*1000/mig_pro_tasas!$N7</f>
        <v>37.88314451664846</v>
      </c>
      <c r="I7" s="44">
        <f>+mig_pro!I7*1000/mig_pro_tasas!$N7</f>
        <v>-0.3364195755937662</v>
      </c>
      <c r="J7" s="42">
        <f>+mig_pro!J7*1000/mig_pro_tasas!$N7</f>
        <v>53.597101615964114</v>
      </c>
      <c r="K7" s="43">
        <f>+mig_pro!K7*1000/mig_pro_tasas!$N7</f>
        <v>48.84265915233768</v>
      </c>
      <c r="L7" s="43">
        <f>+mig_pro!L7*1000/mig_pro_tasas!$N7</f>
        <v>8.375984817988384</v>
      </c>
      <c r="M7" s="44">
        <f>+mig_pro!M7*1000/mig_pro_tasas!$N7</f>
        <v>-3.621542354361953</v>
      </c>
      <c r="N7" s="29">
        <v>695560</v>
      </c>
    </row>
    <row r="8" spans="1:14" ht="11.25" customHeight="1">
      <c r="A8" s="14" t="s">
        <v>7</v>
      </c>
      <c r="B8" s="15" t="s">
        <v>61</v>
      </c>
      <c r="C8" s="42">
        <f>+mig_pro!C8*1000/mig_pro_tasas!$N8</f>
        <v>5.9803602178061155</v>
      </c>
      <c r="D8" s="43">
        <f>+mig_pro!D8*1000/mig_pro_tasas!$N8</f>
        <v>2.32698841159771</v>
      </c>
      <c r="E8" s="43">
        <f>+mig_pro!E8*1000/mig_pro_tasas!$N8</f>
        <v>1.0471447852189697</v>
      </c>
      <c r="F8" s="44">
        <f>+mig_pro!F8*1000/mig_pro_tasas!$N8</f>
        <v>2.6062270209894356</v>
      </c>
      <c r="G8" s="42">
        <f>+mig_pro!G8*1000/mig_pro_tasas!$N8</f>
        <v>34.03802299064551</v>
      </c>
      <c r="H8" s="43">
        <f>+mig_pro!H8*1000/mig_pro_tasas!$N8</f>
        <v>35.85889142272072</v>
      </c>
      <c r="I8" s="44">
        <f>+mig_pro!I8*1000/mig_pro_tasas!$N8</f>
        <v>-1.8208684320752082</v>
      </c>
      <c r="J8" s="42">
        <f>+mig_pro!J8*1000/mig_pro_tasas!$N8</f>
        <v>40.018383208451624</v>
      </c>
      <c r="K8" s="43">
        <f>+mig_pro!K8*1000/mig_pro_tasas!$N8</f>
        <v>38.18587983431843</v>
      </c>
      <c r="L8" s="43">
        <f>+mig_pro!L8*1000/mig_pro_tasas!$N8</f>
        <v>1.0471447852189697</v>
      </c>
      <c r="M8" s="44">
        <f>+mig_pro!M8*1000/mig_pro_tasas!$N8</f>
        <v>0.7853585889142272</v>
      </c>
      <c r="N8" s="29">
        <v>171896</v>
      </c>
    </row>
    <row r="9" spans="1:14" ht="11.25" customHeight="1">
      <c r="A9" s="14" t="s">
        <v>8</v>
      </c>
      <c r="B9" s="15" t="s">
        <v>62</v>
      </c>
      <c r="C9" s="42">
        <f>+mig_pro!C9*1000/mig_pro_tasas!$N9</f>
        <v>3.5672128494792217</v>
      </c>
      <c r="D9" s="43">
        <f>+mig_pro!D9*1000/mig_pro_tasas!$N9</f>
        <v>2.4980603551031084</v>
      </c>
      <c r="E9" s="43">
        <f>+mig_pro!E9*1000/mig_pro_tasas!$N9</f>
        <v>1.3638918306635825</v>
      </c>
      <c r="F9" s="44">
        <f>+mig_pro!F9*1000/mig_pro_tasas!$N9</f>
        <v>-0.2947393362874691</v>
      </c>
      <c r="G9" s="42">
        <f>+mig_pro!G9*1000/mig_pro_tasas!$N9</f>
        <v>23.608042916359043</v>
      </c>
      <c r="H9" s="43">
        <f>+mig_pro!H9*1000/mig_pro_tasas!$N9</f>
        <v>22.606796053382496</v>
      </c>
      <c r="I9" s="44">
        <f>+mig_pro!I9*1000/mig_pro_tasas!$N9</f>
        <v>1.0012468629765494</v>
      </c>
      <c r="J9" s="42">
        <f>+mig_pro!J9*1000/mig_pro_tasas!$N9</f>
        <v>27.175255765838266</v>
      </c>
      <c r="K9" s="43">
        <f>+mig_pro!K9*1000/mig_pro_tasas!$N9</f>
        <v>25.104856408485603</v>
      </c>
      <c r="L9" s="43">
        <f>+mig_pro!L9*1000/mig_pro_tasas!$N9</f>
        <v>1.3638918306635825</v>
      </c>
      <c r="M9" s="44">
        <f>+mig_pro!M9*1000/mig_pro_tasas!$N9</f>
        <v>0.7065075266890803</v>
      </c>
      <c r="N9" s="29">
        <v>692137</v>
      </c>
    </row>
    <row r="10" spans="1:14" ht="11.25" customHeight="1">
      <c r="A10" s="14" t="s">
        <v>9</v>
      </c>
      <c r="B10" s="15" t="s">
        <v>1</v>
      </c>
      <c r="C10" s="42">
        <f>+mig_pro!C10*1000/mig_pro_tasas!$N10</f>
        <v>12.362020127498871</v>
      </c>
      <c r="D10" s="43">
        <f>+mig_pro!D10*1000/mig_pro_tasas!$N10</f>
        <v>8.490582243643816</v>
      </c>
      <c r="E10" s="43">
        <f>+mig_pro!E10*1000/mig_pro_tasas!$N10</f>
        <v>3.563133278905365</v>
      </c>
      <c r="F10" s="44">
        <f>+mig_pro!F10*1000/mig_pro_tasas!$N10</f>
        <v>0.3083046049496903</v>
      </c>
      <c r="G10" s="42">
        <f>+mig_pro!G10*1000/mig_pro_tasas!$N10</f>
        <v>47.84236503084402</v>
      </c>
      <c r="H10" s="43">
        <f>+mig_pro!H10*1000/mig_pro_tasas!$N10</f>
        <v>48.969801518739224</v>
      </c>
      <c r="I10" s="44">
        <f>+mig_pro!I10*1000/mig_pro_tasas!$N10</f>
        <v>-1.1274364878952017</v>
      </c>
      <c r="J10" s="42">
        <f>+mig_pro!J10*1000/mig_pro_tasas!$N10</f>
        <v>60.204385158342895</v>
      </c>
      <c r="K10" s="43">
        <f>+mig_pro!K10*1000/mig_pro_tasas!$N10</f>
        <v>57.46038376238304</v>
      </c>
      <c r="L10" s="43">
        <f>+mig_pro!L10*1000/mig_pro_tasas!$N10</f>
        <v>3.563133278905365</v>
      </c>
      <c r="M10" s="44">
        <f>+mig_pro!M10*1000/mig_pro_tasas!$N10</f>
        <v>-0.8191318829455114</v>
      </c>
      <c r="N10" s="29">
        <v>1106049</v>
      </c>
    </row>
    <row r="11" spans="1:14" ht="11.25" customHeight="1">
      <c r="A11" s="14" t="s">
        <v>10</v>
      </c>
      <c r="B11" s="15" t="s">
        <v>63</v>
      </c>
      <c r="C11" s="42">
        <f>+mig_pro!C11*1000/mig_pro_tasas!$N11</f>
        <v>17.291318848871207</v>
      </c>
      <c r="D11" s="43">
        <f>+mig_pro!D11*1000/mig_pro_tasas!$N11</f>
        <v>15.884352204722537</v>
      </c>
      <c r="E11" s="43">
        <f>+mig_pro!E11*1000/mig_pro_tasas!$N11</f>
        <v>6.064436314255453</v>
      </c>
      <c r="F11" s="44">
        <f>+mig_pro!F11*1000/mig_pro_tasas!$N11</f>
        <v>-4.657469670106785</v>
      </c>
      <c r="G11" s="42">
        <f>+mig_pro!G11*1000/mig_pro_tasas!$N11</f>
        <v>41.91468672492314</v>
      </c>
      <c r="H11" s="43">
        <f>+mig_pro!H11*1000/mig_pro_tasas!$N11</f>
        <v>42.14930213256877</v>
      </c>
      <c r="I11" s="44">
        <f>+mig_pro!I11*1000/mig_pro_tasas!$N11</f>
        <v>-0.23461540764563166</v>
      </c>
      <c r="J11" s="42">
        <f>+mig_pro!J11*1000/mig_pro_tasas!$N11</f>
        <v>59.20600557379435</v>
      </c>
      <c r="K11" s="43">
        <f>+mig_pro!K11*1000/mig_pro_tasas!$N11</f>
        <v>58.03365433729131</v>
      </c>
      <c r="L11" s="43">
        <f>+mig_pro!L11*1000/mig_pro_tasas!$N11</f>
        <v>6.064436314255453</v>
      </c>
      <c r="M11" s="44">
        <f>+mig_pro!M11*1000/mig_pro_tasas!$N11</f>
        <v>-4.892085077752417</v>
      </c>
      <c r="N11" s="29">
        <v>5511147</v>
      </c>
    </row>
    <row r="12" spans="1:14" ht="11.25" customHeight="1">
      <c r="A12" s="14" t="s">
        <v>11</v>
      </c>
      <c r="B12" s="15" t="s">
        <v>64</v>
      </c>
      <c r="C12" s="42">
        <f>+mig_pro!C12*1000/mig_pro_tasas!$N12</f>
        <v>6.557709443848612</v>
      </c>
      <c r="D12" s="43">
        <f>+mig_pro!D12*1000/mig_pro_tasas!$N12</f>
        <v>8.33186598581742</v>
      </c>
      <c r="E12" s="43">
        <f>+mig_pro!E12*1000/mig_pro_tasas!$N12</f>
        <v>4.524766158164055</v>
      </c>
      <c r="F12" s="44">
        <f>+mig_pro!F12*1000/mig_pro_tasas!$N12</f>
        <v>-6.298922700132862</v>
      </c>
      <c r="G12" s="42">
        <f>+mig_pro!G12*1000/mig_pro_tasas!$N12</f>
        <v>31.182468665460775</v>
      </c>
      <c r="H12" s="43">
        <f>+mig_pro!H12*1000/mig_pro_tasas!$N12</f>
        <v>32.18293288085672</v>
      </c>
      <c r="I12" s="44">
        <f>+mig_pro!I12*1000/mig_pro_tasas!$N12</f>
        <v>-1.0004642153959438</v>
      </c>
      <c r="J12" s="42">
        <f>+mig_pro!J12*1000/mig_pro_tasas!$N12</f>
        <v>37.74017810930938</v>
      </c>
      <c r="K12" s="43">
        <f>+mig_pro!K12*1000/mig_pro_tasas!$N12</f>
        <v>40.514798866674134</v>
      </c>
      <c r="L12" s="43">
        <f>+mig_pro!L12*1000/mig_pro_tasas!$N12</f>
        <v>4.524766158164055</v>
      </c>
      <c r="M12" s="44">
        <f>+mig_pro!M12*1000/mig_pro_tasas!$N12</f>
        <v>-7.299386915528806</v>
      </c>
      <c r="N12" s="29">
        <v>374826</v>
      </c>
    </row>
    <row r="13" spans="1:14" ht="11.25" customHeight="1">
      <c r="A13" s="14" t="s">
        <v>12</v>
      </c>
      <c r="B13" s="15" t="s">
        <v>65</v>
      </c>
      <c r="C13" s="42">
        <f>+mig_pro!C13*1000/mig_pro_tasas!$N13</f>
        <v>2.9150796346754744</v>
      </c>
      <c r="D13" s="43">
        <f>+mig_pro!D13*1000/mig_pro_tasas!$N13</f>
        <v>2.406747566149421</v>
      </c>
      <c r="E13" s="43">
        <f>+mig_pro!E13*1000/mig_pro_tasas!$N13</f>
        <v>1.0094366668834909</v>
      </c>
      <c r="F13" s="44">
        <f>+mig_pro!F13*1000/mig_pro_tasas!$N13</f>
        <v>-0.5011045983574369</v>
      </c>
      <c r="G13" s="42">
        <f>+mig_pro!G13*1000/mig_pro_tasas!$N13</f>
        <v>27.900444007584024</v>
      </c>
      <c r="H13" s="43">
        <f>+mig_pro!H13*1000/mig_pro_tasas!$N13</f>
        <v>28.228089321894657</v>
      </c>
      <c r="I13" s="44">
        <f>+mig_pro!I13*1000/mig_pro_tasas!$N13</f>
        <v>-0.3276453143106319</v>
      </c>
      <c r="J13" s="42">
        <f>+mig_pro!J13*1000/mig_pro_tasas!$N13</f>
        <v>30.8155236422595</v>
      </c>
      <c r="K13" s="43">
        <f>+mig_pro!K13*1000/mig_pro_tasas!$N13</f>
        <v>30.634836888044077</v>
      </c>
      <c r="L13" s="43">
        <f>+mig_pro!L13*1000/mig_pro_tasas!$N13</f>
        <v>1.0094366668834909</v>
      </c>
      <c r="M13" s="44">
        <f>+mig_pro!M13*1000/mig_pro_tasas!$N13</f>
        <v>-0.8287499126680687</v>
      </c>
      <c r="N13" s="29">
        <v>415083</v>
      </c>
    </row>
    <row r="14" spans="1:14" ht="11.25" customHeight="1">
      <c r="A14" s="14" t="s">
        <v>13</v>
      </c>
      <c r="B14" s="15" t="s">
        <v>66</v>
      </c>
      <c r="C14" s="42">
        <f>+mig_pro!C14*1000/mig_pro_tasas!$N14</f>
        <v>3.641835504500141</v>
      </c>
      <c r="D14" s="43">
        <f>+mig_pro!D14*1000/mig_pro_tasas!$N14</f>
        <v>2.0667254772429753</v>
      </c>
      <c r="E14" s="43">
        <f>+mig_pro!E14*1000/mig_pro_tasas!$N14</f>
        <v>0.7366145969359744</v>
      </c>
      <c r="F14" s="44">
        <f>+mig_pro!F14*1000/mig_pro_tasas!$N14</f>
        <v>0.8384954303211914</v>
      </c>
      <c r="G14" s="42">
        <f>+mig_pro!G14*1000/mig_pro_tasas!$N14</f>
        <v>22.170401353883076</v>
      </c>
      <c r="H14" s="43">
        <f>+mig_pro!H14*1000/mig_pro_tasas!$N14</f>
        <v>22.174444244096772</v>
      </c>
      <c r="I14" s="44">
        <f>+mig_pro!I14*1000/mig_pro_tasas!$N14</f>
        <v>-0.004042890213699091</v>
      </c>
      <c r="J14" s="42">
        <f>+mig_pro!J14*1000/mig_pro_tasas!$N14</f>
        <v>25.812236858383216</v>
      </c>
      <c r="K14" s="43">
        <f>+mig_pro!K14*1000/mig_pro_tasas!$N14</f>
        <v>24.241169721339748</v>
      </c>
      <c r="L14" s="43">
        <f>+mig_pro!L14*1000/mig_pro_tasas!$N14</f>
        <v>0.7366145969359744</v>
      </c>
      <c r="M14" s="44">
        <f>+mig_pro!M14*1000/mig_pro_tasas!$N14</f>
        <v>0.8344525401074924</v>
      </c>
      <c r="N14" s="29">
        <v>1236739</v>
      </c>
    </row>
    <row r="15" spans="1:14" ht="11.25" customHeight="1">
      <c r="A15" s="14" t="s">
        <v>14</v>
      </c>
      <c r="B15" s="15" t="s">
        <v>67</v>
      </c>
      <c r="C15" s="42">
        <f>+mig_pro!C15*1000/mig_pro_tasas!$N15</f>
        <v>9.532099676636758</v>
      </c>
      <c r="D15" s="43">
        <f>+mig_pro!D15*1000/mig_pro_tasas!$N15</f>
        <v>8.931378811598712</v>
      </c>
      <c r="E15" s="43">
        <f>+mig_pro!E15*1000/mig_pro_tasas!$N15</f>
        <v>2.8563201461588617</v>
      </c>
      <c r="F15" s="44">
        <f>+mig_pro!F15*1000/mig_pro_tasas!$N15</f>
        <v>-2.255599281120816</v>
      </c>
      <c r="G15" s="42">
        <f>+mig_pro!G15*1000/mig_pro_tasas!$N15</f>
        <v>34.88980164627305</v>
      </c>
      <c r="H15" s="43">
        <f>+mig_pro!H15*1000/mig_pro_tasas!$N15</f>
        <v>37.0461082224289</v>
      </c>
      <c r="I15" s="44">
        <f>+mig_pro!I15*1000/mig_pro_tasas!$N15</f>
        <v>-2.15630657615585</v>
      </c>
      <c r="J15" s="42">
        <f>+mig_pro!J15*1000/mig_pro_tasas!$N15</f>
        <v>44.421901322909804</v>
      </c>
      <c r="K15" s="43">
        <f>+mig_pro!K15*1000/mig_pro_tasas!$N15</f>
        <v>45.97748703402761</v>
      </c>
      <c r="L15" s="43">
        <f>+mig_pro!L15*1000/mig_pro_tasas!$N15</f>
        <v>2.8563201461588617</v>
      </c>
      <c r="M15" s="44">
        <f>+mig_pro!M15*1000/mig_pro_tasas!$N15</f>
        <v>-4.411905857276666</v>
      </c>
      <c r="N15" s="29">
        <v>604274</v>
      </c>
    </row>
    <row r="16" spans="1:14" ht="11.25" customHeight="1">
      <c r="A16" s="14" t="s">
        <v>15</v>
      </c>
      <c r="B16" s="15" t="s">
        <v>68</v>
      </c>
      <c r="C16" s="42">
        <f>+mig_pro!C16*1000/mig_pro_tasas!$N16</f>
        <v>6.387724689443633</v>
      </c>
      <c r="D16" s="43">
        <f>+mig_pro!D16*1000/mig_pro_tasas!$N16</f>
        <v>5.885319376790763</v>
      </c>
      <c r="E16" s="43">
        <f>+mig_pro!E16*1000/mig_pro_tasas!$N16</f>
        <v>3.0427630025705774</v>
      </c>
      <c r="F16" s="44">
        <f>+mig_pro!F16*1000/mig_pro_tasas!$N16</f>
        <v>-2.5403576899177076</v>
      </c>
      <c r="G16" s="42">
        <f>+mig_pro!G16*1000/mig_pro_tasas!$N16</f>
        <v>26.483937195558436</v>
      </c>
      <c r="H16" s="43">
        <f>+mig_pro!H16*1000/mig_pro_tasas!$N16</f>
        <v>27.55296504127845</v>
      </c>
      <c r="I16" s="44">
        <f>+mig_pro!I16*1000/mig_pro_tasas!$N16</f>
        <v>-1.0690278457200166</v>
      </c>
      <c r="J16" s="42">
        <f>+mig_pro!J16*1000/mig_pro_tasas!$N16</f>
        <v>32.87166188500207</v>
      </c>
      <c r="K16" s="43">
        <f>+mig_pro!K16*1000/mig_pro_tasas!$N16</f>
        <v>33.438284418069216</v>
      </c>
      <c r="L16" s="43">
        <f>+mig_pro!L16*1000/mig_pro_tasas!$N16</f>
        <v>3.0427630025705774</v>
      </c>
      <c r="M16" s="44">
        <f>+mig_pro!M16*1000/mig_pro_tasas!$N16</f>
        <v>-3.609385535637724</v>
      </c>
      <c r="N16" s="29">
        <v>529453</v>
      </c>
    </row>
    <row r="17" spans="1:14" ht="11.25" customHeight="1">
      <c r="A17" s="14" t="s">
        <v>16</v>
      </c>
      <c r="B17" s="15" t="s">
        <v>69</v>
      </c>
      <c r="C17" s="42">
        <f>+mig_pro!C17*1000/mig_pro_tasas!$N17</f>
        <v>3.416932883538606</v>
      </c>
      <c r="D17" s="43">
        <f>+mig_pro!D17*1000/mig_pro_tasas!$N17</f>
        <v>1.6892143662713575</v>
      </c>
      <c r="E17" s="43">
        <f>+mig_pro!E17*1000/mig_pro_tasas!$N17</f>
        <v>0.3539897752848065</v>
      </c>
      <c r="F17" s="44">
        <f>+mig_pro!F17*1000/mig_pro_tasas!$N17</f>
        <v>1.3737287419824422</v>
      </c>
      <c r="G17" s="42">
        <f>+mig_pro!G17*1000/mig_pro_tasas!$N17</f>
        <v>18.09695096806888</v>
      </c>
      <c r="H17" s="43">
        <f>+mig_pro!H17*1000/mig_pro_tasas!$N17</f>
        <v>19.136563044957942</v>
      </c>
      <c r="I17" s="44">
        <f>+mig_pro!I17*1000/mig_pro_tasas!$N17</f>
        <v>-1.0396120768890633</v>
      </c>
      <c r="J17" s="42">
        <f>+mig_pro!J17*1000/mig_pro_tasas!$N17</f>
        <v>21.513883851607485</v>
      </c>
      <c r="K17" s="43">
        <f>+mig_pro!K17*1000/mig_pro_tasas!$N17</f>
        <v>20.8257774112293</v>
      </c>
      <c r="L17" s="43">
        <f>+mig_pro!L17*1000/mig_pro_tasas!$N17</f>
        <v>0.3539897752848065</v>
      </c>
      <c r="M17" s="44">
        <f>+mig_pro!M17*1000/mig_pro_tasas!$N17</f>
        <v>0.3341166650933788</v>
      </c>
      <c r="N17" s="29">
        <v>805108</v>
      </c>
    </row>
    <row r="18" spans="1:14" ht="11.25" customHeight="1">
      <c r="A18" s="14" t="s">
        <v>17</v>
      </c>
      <c r="B18" s="15" t="s">
        <v>70</v>
      </c>
      <c r="C18" s="42">
        <f>+mig_pro!C18*1000/mig_pro_tasas!$N18</f>
        <v>4.8514642490174085</v>
      </c>
      <c r="D18" s="43">
        <f>+mig_pro!D18*1000/mig_pro_tasas!$N18</f>
        <v>3.131383792515731</v>
      </c>
      <c r="E18" s="43">
        <f>+mig_pro!E18*1000/mig_pro_tasas!$N18</f>
        <v>1.0475743551006667</v>
      </c>
      <c r="F18" s="44">
        <f>+mig_pro!F18*1000/mig_pro_tasas!$N18</f>
        <v>0.6725061014010107</v>
      </c>
      <c r="G18" s="42">
        <f>+mig_pro!G18*1000/mig_pro_tasas!$N18</f>
        <v>33.227558270778346</v>
      </c>
      <c r="H18" s="43">
        <f>+mig_pro!H18*1000/mig_pro_tasas!$N18</f>
        <v>31.73862452876599</v>
      </c>
      <c r="I18" s="44">
        <f>+mig_pro!I18*1000/mig_pro_tasas!$N18</f>
        <v>1.4889337420123545</v>
      </c>
      <c r="J18" s="42">
        <f>+mig_pro!J18*1000/mig_pro_tasas!$N18</f>
        <v>38.07902251979576</v>
      </c>
      <c r="K18" s="43">
        <f>+mig_pro!K18*1000/mig_pro_tasas!$N18</f>
        <v>34.87000832128172</v>
      </c>
      <c r="L18" s="43">
        <f>+mig_pro!L18*1000/mig_pro_tasas!$N18</f>
        <v>1.0475743551006667</v>
      </c>
      <c r="M18" s="44">
        <f>+mig_pro!M18*1000/mig_pro_tasas!$N18</f>
        <v>2.1614398434133655</v>
      </c>
      <c r="N18" s="29">
        <v>1146458</v>
      </c>
    </row>
    <row r="19" spans="1:14" ht="11.25" customHeight="1">
      <c r="A19" s="14" t="s">
        <v>18</v>
      </c>
      <c r="B19" s="15" t="s">
        <v>71</v>
      </c>
      <c r="C19" s="42">
        <f>+mig_pro!C19*1000/mig_pro_tasas!$N19</f>
        <v>10.977603850888313</v>
      </c>
      <c r="D19" s="43">
        <f>+mig_pro!D19*1000/mig_pro_tasas!$N19</f>
        <v>4.092487460728655</v>
      </c>
      <c r="E19" s="43">
        <f>+mig_pro!E19*1000/mig_pro_tasas!$N19</f>
        <v>2.0301677414613533</v>
      </c>
      <c r="F19" s="44">
        <f>+mig_pro!F19*1000/mig_pro_tasas!$N19</f>
        <v>4.854948648698304</v>
      </c>
      <c r="G19" s="42">
        <f>+mig_pro!G19*1000/mig_pro_tasas!$N19</f>
        <v>36.735931213140056</v>
      </c>
      <c r="H19" s="43">
        <f>+mig_pro!H19*1000/mig_pro_tasas!$N19</f>
        <v>38.660456741810435</v>
      </c>
      <c r="I19" s="44">
        <f>+mig_pro!I19*1000/mig_pro_tasas!$N19</f>
        <v>-1.924525528670378</v>
      </c>
      <c r="J19" s="42">
        <f>+mig_pro!J19*1000/mig_pro_tasas!$N19</f>
        <v>47.71353506402837</v>
      </c>
      <c r="K19" s="43">
        <f>+mig_pro!K19*1000/mig_pro_tasas!$N19</f>
        <v>42.75294420253909</v>
      </c>
      <c r="L19" s="43">
        <f>+mig_pro!L19*1000/mig_pro_tasas!$N19</f>
        <v>2.0301677414613533</v>
      </c>
      <c r="M19" s="44">
        <f>+mig_pro!M19*1000/mig_pro_tasas!$N19</f>
        <v>2.9304231200279265</v>
      </c>
      <c r="N19" s="29">
        <v>217716</v>
      </c>
    </row>
    <row r="20" spans="1:14" ht="11.25" customHeight="1">
      <c r="A20" s="14" t="s">
        <v>19</v>
      </c>
      <c r="B20" s="15" t="s">
        <v>72</v>
      </c>
      <c r="C20" s="42">
        <f>+mig_pro!C20*1000/mig_pro_tasas!$N20</f>
        <v>16.520903105520777</v>
      </c>
      <c r="D20" s="43">
        <f>+mig_pro!D20*1000/mig_pro_tasas!$N20</f>
        <v>15.175699758049308</v>
      </c>
      <c r="E20" s="43">
        <f>+mig_pro!E20*1000/mig_pro_tasas!$N20</f>
        <v>6.120476039976309</v>
      </c>
      <c r="F20" s="44">
        <f>+mig_pro!F20*1000/mig_pro_tasas!$N20</f>
        <v>-4.77527269250484</v>
      </c>
      <c r="G20" s="42">
        <f>+mig_pro!G20*1000/mig_pro_tasas!$N20</f>
        <v>47.03829513734885</v>
      </c>
      <c r="H20" s="43">
        <f>+mig_pro!H20*1000/mig_pro_tasas!$N20</f>
        <v>47.63454025384903</v>
      </c>
      <c r="I20" s="44">
        <f>+mig_pro!I20*1000/mig_pro_tasas!$N20</f>
        <v>-0.5962451165001872</v>
      </c>
      <c r="J20" s="42">
        <f>+mig_pro!J20*1000/mig_pro_tasas!$N20</f>
        <v>63.55919824286963</v>
      </c>
      <c r="K20" s="43">
        <f>+mig_pro!K20*1000/mig_pro_tasas!$N20</f>
        <v>62.810240011898344</v>
      </c>
      <c r="L20" s="43">
        <f>+mig_pro!L20*1000/mig_pro_tasas!$N20</f>
        <v>6.120476039976309</v>
      </c>
      <c r="M20" s="44">
        <f>+mig_pro!M20*1000/mig_pro_tasas!$N20</f>
        <v>-5.371517809005027</v>
      </c>
      <c r="N20" s="29">
        <v>753046</v>
      </c>
    </row>
    <row r="21" spans="1:14" ht="11.25" customHeight="1">
      <c r="A21" s="14" t="s">
        <v>20</v>
      </c>
      <c r="B21" s="15" t="s">
        <v>73</v>
      </c>
      <c r="C21" s="42">
        <f>+mig_pro!C21*1000/mig_pro_tasas!$N21</f>
        <v>5.613938776043709</v>
      </c>
      <c r="D21" s="43">
        <f>+mig_pro!D21*1000/mig_pro_tasas!$N21</f>
        <v>2.3636490384196445</v>
      </c>
      <c r="E21" s="43">
        <f>+mig_pro!E21*1000/mig_pro_tasas!$N21</f>
        <v>0.8779267856987252</v>
      </c>
      <c r="F21" s="44">
        <f>+mig_pro!F21*1000/mig_pro_tasas!$N21</f>
        <v>2.3723629519253393</v>
      </c>
      <c r="G21" s="42">
        <f>+mig_pro!G21*1000/mig_pro_tasas!$N21</f>
        <v>41.58170600998614</v>
      </c>
      <c r="H21" s="43">
        <f>+mig_pro!H21*1000/mig_pro_tasas!$N21</f>
        <v>41.647060361278854</v>
      </c>
      <c r="I21" s="44">
        <f>+mig_pro!I21*1000/mig_pro_tasas!$N21</f>
        <v>-0.06535435129270907</v>
      </c>
      <c r="J21" s="42">
        <f>+mig_pro!J21*1000/mig_pro_tasas!$N21</f>
        <v>47.19564478602985</v>
      </c>
      <c r="K21" s="43">
        <f>+mig_pro!K21*1000/mig_pro_tasas!$N21</f>
        <v>44.0107093996985</v>
      </c>
      <c r="L21" s="43">
        <f>+mig_pro!L21*1000/mig_pro_tasas!$N21</f>
        <v>0.8779267856987252</v>
      </c>
      <c r="M21" s="44">
        <f>+mig_pro!M21*1000/mig_pro_tasas!$N21</f>
        <v>2.30700860063263</v>
      </c>
      <c r="N21" s="29">
        <v>918072</v>
      </c>
    </row>
    <row r="22" spans="1:14" ht="11.25" customHeight="1">
      <c r="A22" s="14" t="s">
        <v>21</v>
      </c>
      <c r="B22" s="15" t="s">
        <v>74</v>
      </c>
      <c r="C22" s="42">
        <f>+mig_pro!C22*1000/mig_pro_tasas!$N22</f>
        <v>10.005445951908667</v>
      </c>
      <c r="D22" s="43">
        <f>+mig_pro!D22*1000/mig_pro_tasas!$N22</f>
        <v>7.990046230964013</v>
      </c>
      <c r="E22" s="43">
        <f>+mig_pro!E22*1000/mig_pro_tasas!$N22</f>
        <v>3.052913186756399</v>
      </c>
      <c r="F22" s="44">
        <f>+mig_pro!F22*1000/mig_pro_tasas!$N22</f>
        <v>-1.0375134658117449</v>
      </c>
      <c r="G22" s="42">
        <f>+mig_pro!G22*1000/mig_pro_tasas!$N22</f>
        <v>70.59066714898455</v>
      </c>
      <c r="H22" s="43">
        <f>+mig_pro!H22*1000/mig_pro_tasas!$N22</f>
        <v>58.840131497875284</v>
      </c>
      <c r="I22" s="44">
        <f>+mig_pro!I22*1000/mig_pro_tasas!$N22</f>
        <v>11.750535651109265</v>
      </c>
      <c r="J22" s="42">
        <f>+mig_pro!J22*1000/mig_pro_tasas!$N22</f>
        <v>80.59611310089322</v>
      </c>
      <c r="K22" s="43">
        <f>+mig_pro!K22*1000/mig_pro_tasas!$N22</f>
        <v>66.8301777288393</v>
      </c>
      <c r="L22" s="43">
        <f>+mig_pro!L22*1000/mig_pro_tasas!$N22</f>
        <v>3.052913186756399</v>
      </c>
      <c r="M22" s="44">
        <f>+mig_pro!M22*1000/mig_pro_tasas!$N22</f>
        <v>10.71302218529752</v>
      </c>
      <c r="N22" s="29">
        <v>251563</v>
      </c>
    </row>
    <row r="23" spans="1:14" ht="11.25" customHeight="1">
      <c r="A23" s="14" t="s">
        <v>75</v>
      </c>
      <c r="B23" s="15" t="s">
        <v>76</v>
      </c>
      <c r="C23" s="42">
        <f>+mig_pro!C23*1000/mig_pro_tasas!$N23</f>
        <v>8.144070876039041</v>
      </c>
      <c r="D23" s="43">
        <f>+mig_pro!D23*1000/mig_pro_tasas!$N23</f>
        <v>6.259340584761255</v>
      </c>
      <c r="E23" s="43">
        <f>+mig_pro!E23*1000/mig_pro_tasas!$N23</f>
        <v>1.0010420451797988</v>
      </c>
      <c r="F23" s="44">
        <f>+mig_pro!F23*1000/mig_pro_tasas!$N23</f>
        <v>0.8836882460979861</v>
      </c>
      <c r="G23" s="42">
        <f>+mig_pro!G23*1000/mig_pro_tasas!$N23</f>
        <v>27.43958046723779</v>
      </c>
      <c r="H23" s="43">
        <f>+mig_pro!H23*1000/mig_pro_tasas!$N23</f>
        <v>27.015410109110753</v>
      </c>
      <c r="I23" s="44">
        <f>+mig_pro!I23*1000/mig_pro_tasas!$N23</f>
        <v>0.42417035812703335</v>
      </c>
      <c r="J23" s="42">
        <f>+mig_pro!J23*1000/mig_pro_tasas!$N23</f>
        <v>35.58365134327683</v>
      </c>
      <c r="K23" s="43">
        <f>+mig_pro!K23*1000/mig_pro_tasas!$N23</f>
        <v>33.27475069387201</v>
      </c>
      <c r="L23" s="43">
        <f>+mig_pro!L23*1000/mig_pro_tasas!$N23</f>
        <v>1.0010420451797988</v>
      </c>
      <c r="M23" s="44">
        <f>+mig_pro!M23*1000/mig_pro_tasas!$N23</f>
        <v>1.3078586042250195</v>
      </c>
      <c r="N23" s="29">
        <v>707263</v>
      </c>
    </row>
    <row r="24" spans="1:14" ht="11.25" customHeight="1">
      <c r="A24" s="14" t="s">
        <v>77</v>
      </c>
      <c r="B24" s="15" t="s">
        <v>78</v>
      </c>
      <c r="C24" s="42">
        <f>+mig_pro!C24*1000/mig_pro_tasas!$N24</f>
        <v>9.38463290489325</v>
      </c>
      <c r="D24" s="43">
        <f>+mig_pro!D24*1000/mig_pro_tasas!$N24</f>
        <v>3.781262003431896</v>
      </c>
      <c r="E24" s="43">
        <f>+mig_pro!E24*1000/mig_pro_tasas!$N24</f>
        <v>1.540299682868123</v>
      </c>
      <c r="F24" s="44">
        <f>+mig_pro!F24*1000/mig_pro_tasas!$N24</f>
        <v>4.063071218593231</v>
      </c>
      <c r="G24" s="42">
        <f>+mig_pro!G24*1000/mig_pro_tasas!$N24</f>
        <v>25.519175572931644</v>
      </c>
      <c r="H24" s="43">
        <f>+mig_pro!H24*1000/mig_pro_tasas!$N24</f>
        <v>27.032452454345943</v>
      </c>
      <c r="I24" s="44">
        <f>+mig_pro!I24*1000/mig_pro_tasas!$N24</f>
        <v>-1.5132768814142963</v>
      </c>
      <c r="J24" s="42">
        <f>+mig_pro!J24*1000/mig_pro_tasas!$N24</f>
        <v>34.903808477824896</v>
      </c>
      <c r="K24" s="43">
        <f>+mig_pro!K24*1000/mig_pro_tasas!$N24</f>
        <v>30.813714457777838</v>
      </c>
      <c r="L24" s="43">
        <f>+mig_pro!L24*1000/mig_pro_tasas!$N24</f>
        <v>1.540299682868123</v>
      </c>
      <c r="M24" s="44">
        <f>+mig_pro!M24*1000/mig_pro_tasas!$N24</f>
        <v>2.5497943371789353</v>
      </c>
      <c r="N24" s="29">
        <v>518081</v>
      </c>
    </row>
    <row r="25" spans="1:14" ht="11.25" customHeight="1">
      <c r="A25" s="14" t="s">
        <v>79</v>
      </c>
      <c r="B25" s="15" t="s">
        <v>80</v>
      </c>
      <c r="C25" s="42">
        <f>+mig_pro!C25*1000/mig_pro_tasas!$N25</f>
        <v>9.030214467593606</v>
      </c>
      <c r="D25" s="43">
        <f>+mig_pro!D25*1000/mig_pro_tasas!$N25</f>
        <v>7.148919786844938</v>
      </c>
      <c r="E25" s="43">
        <f>+mig_pro!E25*1000/mig_pro_tasas!$N25</f>
        <v>3.123824190824532</v>
      </c>
      <c r="F25" s="44">
        <f>+mig_pro!F25*1000/mig_pro_tasas!$N25</f>
        <v>-1.2425295100758642</v>
      </c>
      <c r="G25" s="42">
        <f>+mig_pro!G25*1000/mig_pro_tasas!$N25</f>
        <v>34.663948268771385</v>
      </c>
      <c r="H25" s="43">
        <f>+mig_pro!H25*1000/mig_pro_tasas!$N25</f>
        <v>36.32211265017544</v>
      </c>
      <c r="I25" s="44">
        <f>+mig_pro!I25*1000/mig_pro_tasas!$N25</f>
        <v>-1.6581643814040583</v>
      </c>
      <c r="J25" s="42">
        <f>+mig_pro!J25*1000/mig_pro_tasas!$N25</f>
        <v>43.69416273636499</v>
      </c>
      <c r="K25" s="43">
        <f>+mig_pro!K25*1000/mig_pro_tasas!$N25</f>
        <v>43.47103243702038</v>
      </c>
      <c r="L25" s="43">
        <f>+mig_pro!L25*1000/mig_pro_tasas!$N25</f>
        <v>3.123824190824532</v>
      </c>
      <c r="M25" s="44">
        <f>+mig_pro!M25*1000/mig_pro_tasas!$N25</f>
        <v>-2.9006938914799227</v>
      </c>
      <c r="N25" s="29">
        <v>228566</v>
      </c>
    </row>
    <row r="26" spans="1:14" ht="11.25" customHeight="1">
      <c r="A26" s="14" t="s">
        <v>81</v>
      </c>
      <c r="B26" s="15" t="s">
        <v>82</v>
      </c>
      <c r="C26" s="42">
        <f>+mig_pro!C26*1000/mig_pro_tasas!$N26</f>
        <v>3.060702694402328</v>
      </c>
      <c r="D26" s="43">
        <f>+mig_pro!D26*1000/mig_pro_tasas!$N26</f>
        <v>1.9172253604488037</v>
      </c>
      <c r="E26" s="43">
        <f>+mig_pro!E26*1000/mig_pro_tasas!$N26</f>
        <v>0.8974880769752565</v>
      </c>
      <c r="F26" s="44">
        <f>+mig_pro!F26*1000/mig_pro_tasas!$N26</f>
        <v>0.24598925697826796</v>
      </c>
      <c r="G26" s="42">
        <f>+mig_pro!G26*1000/mig_pro_tasas!$N26</f>
        <v>22.08238105674003</v>
      </c>
      <c r="H26" s="43">
        <f>+mig_pro!H26*1000/mig_pro_tasas!$N26</f>
        <v>23.586642634261683</v>
      </c>
      <c r="I26" s="44">
        <f>+mig_pro!I26*1000/mig_pro_tasas!$N26</f>
        <v>-1.5042615775216508</v>
      </c>
      <c r="J26" s="42">
        <f>+mig_pro!J26*1000/mig_pro_tasas!$N26</f>
        <v>25.14308375114236</v>
      </c>
      <c r="K26" s="43">
        <f>+mig_pro!K26*1000/mig_pro_tasas!$N26</f>
        <v>25.503867994710486</v>
      </c>
      <c r="L26" s="43">
        <f>+mig_pro!L26*1000/mig_pro_tasas!$N26</f>
        <v>0.8974880769752565</v>
      </c>
      <c r="M26" s="44">
        <f>+mig_pro!M26*1000/mig_pro_tasas!$N26</f>
        <v>-1.2582723205433828</v>
      </c>
      <c r="N26" s="29">
        <v>670761</v>
      </c>
    </row>
    <row r="27" spans="1:14" ht="11.25" customHeight="1">
      <c r="A27" s="14" t="s">
        <v>83</v>
      </c>
      <c r="B27" s="15" t="s">
        <v>84</v>
      </c>
      <c r="C27" s="42">
        <f>+mig_pro!C27*1000/mig_pro_tasas!$N27</f>
        <v>4.242074650900089</v>
      </c>
      <c r="D27" s="43">
        <f>+mig_pro!D27*1000/mig_pro_tasas!$N27</f>
        <v>1.648360452167504</v>
      </c>
      <c r="E27" s="43">
        <f>+mig_pro!E27*1000/mig_pro_tasas!$N27</f>
        <v>0.5407743889249406</v>
      </c>
      <c r="F27" s="44">
        <f>+mig_pro!F27*1000/mig_pro_tasas!$N27</f>
        <v>2.0529398098076443</v>
      </c>
      <c r="G27" s="42">
        <f>+mig_pro!G27*1000/mig_pro_tasas!$N27</f>
        <v>38.81558391616795</v>
      </c>
      <c r="H27" s="43">
        <f>+mig_pro!H27*1000/mig_pro_tasas!$N27</f>
        <v>38.985827705273955</v>
      </c>
      <c r="I27" s="44">
        <f>+mig_pro!I27*1000/mig_pro_tasas!$N27</f>
        <v>-0.1702437891059998</v>
      </c>
      <c r="J27" s="42">
        <f>+mig_pro!J27*1000/mig_pro_tasas!$N27</f>
        <v>43.05765856706804</v>
      </c>
      <c r="K27" s="43">
        <f>+mig_pro!K27*1000/mig_pro_tasas!$N27</f>
        <v>40.63418815744146</v>
      </c>
      <c r="L27" s="43">
        <f>+mig_pro!L27*1000/mig_pro_tasas!$N27</f>
        <v>0.5407743889249406</v>
      </c>
      <c r="M27" s="44">
        <f>+mig_pro!M27*1000/mig_pro_tasas!$N27</f>
        <v>1.8826960207016448</v>
      </c>
      <c r="N27" s="29">
        <v>499284</v>
      </c>
    </row>
    <row r="28" spans="1:14" ht="11.25" customHeight="1">
      <c r="A28" s="14" t="s">
        <v>85</v>
      </c>
      <c r="B28" s="15" t="s">
        <v>86</v>
      </c>
      <c r="C28" s="42">
        <f>+mig_pro!C28*1000/mig_pro_tasas!$N28</f>
        <v>14.741863891870258</v>
      </c>
      <c r="D28" s="43">
        <f>+mig_pro!D28*1000/mig_pro_tasas!$N28</f>
        <v>10.669261974495644</v>
      </c>
      <c r="E28" s="43">
        <f>+mig_pro!E28*1000/mig_pro_tasas!$N28</f>
        <v>5.098142657037347</v>
      </c>
      <c r="F28" s="44">
        <f>+mig_pro!F28*1000/mig_pro_tasas!$N28</f>
        <v>-1.0255407396627312</v>
      </c>
      <c r="G28" s="42">
        <f>+mig_pro!G28*1000/mig_pro_tasas!$N28</f>
        <v>41.553728329482816</v>
      </c>
      <c r="H28" s="43">
        <f>+mig_pro!H28*1000/mig_pro_tasas!$N28</f>
        <v>41.08984737406996</v>
      </c>
      <c r="I28" s="44">
        <f>+mig_pro!I28*1000/mig_pro_tasas!$N28</f>
        <v>0.46388095541285407</v>
      </c>
      <c r="J28" s="42">
        <f>+mig_pro!J28*1000/mig_pro_tasas!$N28</f>
        <v>56.295592221353076</v>
      </c>
      <c r="K28" s="43">
        <f>+mig_pro!K28*1000/mig_pro_tasas!$N28</f>
        <v>51.75910934856561</v>
      </c>
      <c r="L28" s="43">
        <f>+mig_pro!L28*1000/mig_pro_tasas!$N28</f>
        <v>5.098142657037347</v>
      </c>
      <c r="M28" s="44">
        <f>+mig_pro!M28*1000/mig_pro_tasas!$N28</f>
        <v>-0.5616597842498772</v>
      </c>
      <c r="N28" s="29">
        <v>439768</v>
      </c>
    </row>
    <row r="29" spans="1:14" ht="11.25" customHeight="1">
      <c r="A29" s="14" t="s">
        <v>87</v>
      </c>
      <c r="B29" s="15" t="s">
        <v>2</v>
      </c>
      <c r="C29" s="42">
        <f>+mig_pro!C29*1000/mig_pro_tasas!$N29</f>
        <v>12.07139866321356</v>
      </c>
      <c r="D29" s="43">
        <f>+mig_pro!D29*1000/mig_pro_tasas!$N29</f>
        <v>11.64337887505234</v>
      </c>
      <c r="E29" s="43">
        <f>+mig_pro!E29*1000/mig_pro_tasas!$N29</f>
        <v>4.311213808290558</v>
      </c>
      <c r="F29" s="44">
        <f>+mig_pro!F29*1000/mig_pro_tasas!$N29</f>
        <v>-3.8831940201293365</v>
      </c>
      <c r="G29" s="42">
        <f>+mig_pro!G29*1000/mig_pro_tasas!$N29</f>
        <v>35.09452103655227</v>
      </c>
      <c r="H29" s="43">
        <f>+mig_pro!H29*1000/mig_pro_tasas!$N29</f>
        <v>35.86681761084317</v>
      </c>
      <c r="I29" s="44">
        <f>+mig_pro!I29*1000/mig_pro_tasas!$N29</f>
        <v>-0.7722965742908984</v>
      </c>
      <c r="J29" s="42">
        <f>+mig_pro!J29*1000/mig_pro_tasas!$N29</f>
        <v>47.16591969976583</v>
      </c>
      <c r="K29" s="43">
        <f>+mig_pro!K29*1000/mig_pro_tasas!$N29</f>
        <v>47.510196485895506</v>
      </c>
      <c r="L29" s="43">
        <f>+mig_pro!L29*1000/mig_pro_tasas!$N29</f>
        <v>4.311213808290558</v>
      </c>
      <c r="M29" s="44">
        <f>+mig_pro!M29*1000/mig_pro_tasas!$N29</f>
        <v>-4.655490594420235</v>
      </c>
      <c r="N29" s="29">
        <v>322415</v>
      </c>
    </row>
    <row r="30" spans="1:14" ht="11.25" customHeight="1">
      <c r="A30" s="14" t="s">
        <v>88</v>
      </c>
      <c r="B30" s="15" t="s">
        <v>89</v>
      </c>
      <c r="C30" s="42">
        <f>+mig_pro!C30*1000/mig_pro_tasas!$N30</f>
        <v>4.953267855526387</v>
      </c>
      <c r="D30" s="43">
        <f>+mig_pro!D30*1000/mig_pro_tasas!$N30</f>
        <v>2.5968588757128632</v>
      </c>
      <c r="E30" s="43">
        <f>+mig_pro!E30*1000/mig_pro_tasas!$N30</f>
        <v>1.1937630125826015</v>
      </c>
      <c r="F30" s="44">
        <f>+mig_pro!F30*1000/mig_pro_tasas!$N30</f>
        <v>1.1626459672309224</v>
      </c>
      <c r="G30" s="42">
        <f>+mig_pro!G30*1000/mig_pro_tasas!$N30</f>
        <v>27.640422739205214</v>
      </c>
      <c r="H30" s="43">
        <f>+mig_pro!H30*1000/mig_pro_tasas!$N30</f>
        <v>28.118493708699194</v>
      </c>
      <c r="I30" s="44">
        <f>+mig_pro!I30*1000/mig_pro_tasas!$N30</f>
        <v>-0.47807096949398026</v>
      </c>
      <c r="J30" s="42">
        <f>+mig_pro!J30*1000/mig_pro_tasas!$N30</f>
        <v>32.5936905947316</v>
      </c>
      <c r="K30" s="43">
        <f>+mig_pro!K30*1000/mig_pro_tasas!$N30</f>
        <v>30.715352584412056</v>
      </c>
      <c r="L30" s="43">
        <f>+mig_pro!L30*1000/mig_pro_tasas!$N30</f>
        <v>1.1937630125826015</v>
      </c>
      <c r="M30" s="44">
        <f>+mig_pro!M30*1000/mig_pro_tasas!$N30</f>
        <v>0.6845749977369422</v>
      </c>
      <c r="N30" s="29">
        <v>353504</v>
      </c>
    </row>
    <row r="31" spans="1:14" ht="11.25" customHeight="1">
      <c r="A31" s="14" t="s">
        <v>90</v>
      </c>
      <c r="B31" s="15" t="s">
        <v>91</v>
      </c>
      <c r="C31" s="42">
        <f>+mig_pro!C31*1000/mig_pro_tasas!$N31</f>
        <v>11.362995929201677</v>
      </c>
      <c r="D31" s="43">
        <f>+mig_pro!D31*1000/mig_pro_tasas!$N31</f>
        <v>10.737945996428994</v>
      </c>
      <c r="E31" s="43">
        <f>+mig_pro!E31*1000/mig_pro_tasas!$N31</f>
        <v>6.243067473188036</v>
      </c>
      <c r="F31" s="44">
        <f>+mig_pro!F31*1000/mig_pro_tasas!$N31</f>
        <v>-5.618017540415354</v>
      </c>
      <c r="G31" s="42">
        <f>+mig_pro!G31*1000/mig_pro_tasas!$N31</f>
        <v>39.370249419231534</v>
      </c>
      <c r="H31" s="43">
        <f>+mig_pro!H31*1000/mig_pro_tasas!$N31</f>
        <v>39.527711837272115</v>
      </c>
      <c r="I31" s="44">
        <f>+mig_pro!I31*1000/mig_pro_tasas!$N31</f>
        <v>-0.15746241804057917</v>
      </c>
      <c r="J31" s="42">
        <f>+mig_pro!J31*1000/mig_pro_tasas!$N31</f>
        <v>50.73324534843321</v>
      </c>
      <c r="K31" s="43">
        <f>+mig_pro!K31*1000/mig_pro_tasas!$N31</f>
        <v>50.265657833701106</v>
      </c>
      <c r="L31" s="43">
        <f>+mig_pro!L31*1000/mig_pro_tasas!$N31</f>
        <v>6.243067473188036</v>
      </c>
      <c r="M31" s="44">
        <f>+mig_pro!M31*1000/mig_pro_tasas!$N31</f>
        <v>-5.775479958455933</v>
      </c>
      <c r="N31" s="29">
        <v>6458684</v>
      </c>
    </row>
    <row r="32" spans="1:14" ht="11.25" customHeight="1">
      <c r="A32" s="14" t="s">
        <v>92</v>
      </c>
      <c r="B32" s="15" t="s">
        <v>93</v>
      </c>
      <c r="C32" s="42">
        <f>+mig_pro!C32*1000/mig_pro_tasas!$N32</f>
        <v>12.736423748894882</v>
      </c>
      <c r="D32" s="43">
        <f>+mig_pro!D32*1000/mig_pro_tasas!$N32</f>
        <v>5.241814983874445</v>
      </c>
      <c r="E32" s="43">
        <f>+mig_pro!E32*1000/mig_pro_tasas!$N32</f>
        <v>1.8446069322179954</v>
      </c>
      <c r="F32" s="44">
        <f>+mig_pro!F32*1000/mig_pro_tasas!$N32</f>
        <v>5.650001832802442</v>
      </c>
      <c r="G32" s="42">
        <f>+mig_pro!G32*1000/mig_pro_tasas!$N32</f>
        <v>34.10130862094353</v>
      </c>
      <c r="H32" s="43">
        <f>+mig_pro!H32*1000/mig_pro_tasas!$N32</f>
        <v>32.651841469422955</v>
      </c>
      <c r="I32" s="44">
        <f>+mig_pro!I32*1000/mig_pro_tasas!$N32</f>
        <v>1.4494671515205737</v>
      </c>
      <c r="J32" s="42">
        <f>+mig_pro!J32*1000/mig_pro_tasas!$N32</f>
        <v>46.837732369838406</v>
      </c>
      <c r="K32" s="43">
        <f>+mig_pro!K32*1000/mig_pro_tasas!$N32</f>
        <v>37.893656453297396</v>
      </c>
      <c r="L32" s="43">
        <f>+mig_pro!L32*1000/mig_pro_tasas!$N32</f>
        <v>1.8446069322179954</v>
      </c>
      <c r="M32" s="44">
        <f>+mig_pro!M32*1000/mig_pro_tasas!$N32</f>
        <v>7.099468984323016</v>
      </c>
      <c r="N32" s="29">
        <v>1609557</v>
      </c>
    </row>
    <row r="33" spans="1:14" ht="11.25" customHeight="1">
      <c r="A33" s="14" t="s">
        <v>94</v>
      </c>
      <c r="B33" s="15" t="s">
        <v>95</v>
      </c>
      <c r="C33" s="42">
        <f>+mig_pro!C33*1000/mig_pro_tasas!$N33</f>
        <v>8.36674124594129</v>
      </c>
      <c r="D33" s="43">
        <f>+mig_pro!D33*1000/mig_pro_tasas!$N33</f>
        <v>6.933752126398533</v>
      </c>
      <c r="E33" s="43">
        <f>+mig_pro!E33*1000/mig_pro_tasas!$N33</f>
        <v>4.482964529586266</v>
      </c>
      <c r="F33" s="44">
        <f>+mig_pro!F33*1000/mig_pro_tasas!$N33</f>
        <v>-3.0499754100435097</v>
      </c>
      <c r="G33" s="42">
        <f>+mig_pro!G33*1000/mig_pro_tasas!$N33</f>
        <v>28.280843979291085</v>
      </c>
      <c r="H33" s="43">
        <f>+mig_pro!H33*1000/mig_pro_tasas!$N33</f>
        <v>28.71245072603642</v>
      </c>
      <c r="I33" s="44">
        <f>+mig_pro!I33*1000/mig_pro_tasas!$N33</f>
        <v>-0.4316067467453363</v>
      </c>
      <c r="J33" s="42">
        <f>+mig_pro!J33*1000/mig_pro_tasas!$N33</f>
        <v>36.647585225232376</v>
      </c>
      <c r="K33" s="43">
        <f>+mig_pro!K33*1000/mig_pro_tasas!$N33</f>
        <v>35.64620285243495</v>
      </c>
      <c r="L33" s="43">
        <f>+mig_pro!L33*1000/mig_pro_tasas!$N33</f>
        <v>4.482964529586266</v>
      </c>
      <c r="M33" s="44">
        <f>+mig_pro!M33*1000/mig_pro_tasas!$N33</f>
        <v>-3.481582156788846</v>
      </c>
      <c r="N33" s="29">
        <v>1461979</v>
      </c>
    </row>
    <row r="34" spans="1:14" ht="11.25" customHeight="1">
      <c r="A34" s="14" t="s">
        <v>96</v>
      </c>
      <c r="B34" s="15" t="s">
        <v>97</v>
      </c>
      <c r="C34" s="42">
        <f>+mig_pro!C34*1000/mig_pro_tasas!$N34</f>
        <v>8.715325533344638</v>
      </c>
      <c r="D34" s="43">
        <f>+mig_pro!D34*1000/mig_pro_tasas!$N34</f>
        <v>7.453008522209871</v>
      </c>
      <c r="E34" s="43">
        <f>+mig_pro!E34*1000/mig_pro_tasas!$N34</f>
        <v>3.5687146347130896</v>
      </c>
      <c r="F34" s="44">
        <f>+mig_pro!F34*1000/mig_pro_tasas!$N34</f>
        <v>-2.3063976235783232</v>
      </c>
      <c r="G34" s="42">
        <f>+mig_pro!G34*1000/mig_pro_tasas!$N34</f>
        <v>42.95174934529081</v>
      </c>
      <c r="H34" s="43">
        <f>+mig_pro!H34*1000/mig_pro_tasas!$N34</f>
        <v>40.24341993707255</v>
      </c>
      <c r="I34" s="44">
        <f>+mig_pro!I34*1000/mig_pro_tasas!$N34</f>
        <v>2.708329408218249</v>
      </c>
      <c r="J34" s="42">
        <f>+mig_pro!J34*1000/mig_pro_tasas!$N34</f>
        <v>51.66707487863544</v>
      </c>
      <c r="K34" s="43">
        <f>+mig_pro!K34*1000/mig_pro_tasas!$N34</f>
        <v>47.69642845928242</v>
      </c>
      <c r="L34" s="43">
        <f>+mig_pro!L34*1000/mig_pro_tasas!$N34</f>
        <v>3.5687146347130896</v>
      </c>
      <c r="M34" s="44">
        <f>+mig_pro!M34*1000/mig_pro_tasas!$N34</f>
        <v>0.4019317846399256</v>
      </c>
      <c r="N34" s="29">
        <v>636924</v>
      </c>
    </row>
    <row r="35" spans="1:14" ht="11.25" customHeight="1">
      <c r="A35" s="14" t="s">
        <v>98</v>
      </c>
      <c r="B35" s="15" t="s">
        <v>99</v>
      </c>
      <c r="C35" s="42">
        <f>+mig_pro!C35*1000/mig_pro_tasas!$N35</f>
        <v>6.834338149090595</v>
      </c>
      <c r="D35" s="43">
        <f>+mig_pro!D35*1000/mig_pro_tasas!$N35</f>
        <v>5.032530972289757</v>
      </c>
      <c r="E35" s="43">
        <f>+mig_pro!E35*1000/mig_pro_tasas!$N35</f>
        <v>1.3662710049251385</v>
      </c>
      <c r="F35" s="44">
        <f>+mig_pro!F35*1000/mig_pro_tasas!$N35</f>
        <v>0.43553617187569915</v>
      </c>
      <c r="G35" s="42">
        <f>+mig_pro!G35*1000/mig_pro_tasas!$N35</f>
        <v>41.0477926370522</v>
      </c>
      <c r="H35" s="43">
        <f>+mig_pro!H35*1000/mig_pro_tasas!$N35</f>
        <v>40.88372079148258</v>
      </c>
      <c r="I35" s="44">
        <f>+mig_pro!I35*1000/mig_pro_tasas!$N35</f>
        <v>0.1640718455696127</v>
      </c>
      <c r="J35" s="42">
        <f>+mig_pro!J35*1000/mig_pro_tasas!$N35</f>
        <v>47.88213078614279</v>
      </c>
      <c r="K35" s="43">
        <f>+mig_pro!K35*1000/mig_pro_tasas!$N35</f>
        <v>45.91625176377234</v>
      </c>
      <c r="L35" s="43">
        <f>+mig_pro!L35*1000/mig_pro_tasas!$N35</f>
        <v>1.3662710049251385</v>
      </c>
      <c r="M35" s="44">
        <f>+mig_pro!M35*1000/mig_pro_tasas!$N35</f>
        <v>0.5996080174453119</v>
      </c>
      <c r="N35" s="29">
        <v>335219</v>
      </c>
    </row>
    <row r="36" spans="1:14" ht="11.25" customHeight="1">
      <c r="A36" s="14" t="s">
        <v>100</v>
      </c>
      <c r="B36" s="15" t="s">
        <v>101</v>
      </c>
      <c r="C36" s="42">
        <f>+mig_pro!C36*1000/mig_pro_tasas!$N36</f>
        <v>5.681791982411437</v>
      </c>
      <c r="D36" s="43">
        <f>+mig_pro!D36*1000/mig_pro_tasas!$N36</f>
        <v>3.2775667433030753</v>
      </c>
      <c r="E36" s="43">
        <f>+mig_pro!E36*1000/mig_pro_tasas!$N36</f>
        <v>1.2911067643850043</v>
      </c>
      <c r="F36" s="44">
        <f>+mig_pro!F36*1000/mig_pro_tasas!$N36</f>
        <v>1.1131184747233573</v>
      </c>
      <c r="G36" s="42">
        <f>+mig_pro!G36*1000/mig_pro_tasas!$N36</f>
        <v>26.37270010079855</v>
      </c>
      <c r="H36" s="43">
        <f>+mig_pro!H36*1000/mig_pro_tasas!$N36</f>
        <v>26.603254880153013</v>
      </c>
      <c r="I36" s="44">
        <f>+mig_pro!I36*1000/mig_pro_tasas!$N36</f>
        <v>-0.23055477935446506</v>
      </c>
      <c r="J36" s="42">
        <f>+mig_pro!J36*1000/mig_pro_tasas!$N36</f>
        <v>32.054492083209986</v>
      </c>
      <c r="K36" s="43">
        <f>+mig_pro!K36*1000/mig_pro_tasas!$N36</f>
        <v>29.88082162345609</v>
      </c>
      <c r="L36" s="43">
        <f>+mig_pro!L36*1000/mig_pro_tasas!$N36</f>
        <v>1.2911067643850043</v>
      </c>
      <c r="M36" s="44">
        <f>+mig_pro!M36*1000/mig_pro_tasas!$N36</f>
        <v>0.8825636953688922</v>
      </c>
      <c r="N36" s="29">
        <v>1084341</v>
      </c>
    </row>
    <row r="37" spans="1:14" ht="11.25" customHeight="1">
      <c r="A37" s="14" t="s">
        <v>102</v>
      </c>
      <c r="B37" s="15" t="s">
        <v>103</v>
      </c>
      <c r="C37" s="42">
        <f>+mig_pro!C37*1000/mig_pro_tasas!$N37</f>
        <v>4.162077560721118</v>
      </c>
      <c r="D37" s="43">
        <f>+mig_pro!D37*1000/mig_pro_tasas!$N37</f>
        <v>2.579560605182308</v>
      </c>
      <c r="E37" s="43">
        <f>+mig_pro!E37*1000/mig_pro_tasas!$N37</f>
        <v>0.8984986377601298</v>
      </c>
      <c r="F37" s="44">
        <f>+mig_pro!F37*1000/mig_pro_tasas!$N37</f>
        <v>0.6840183177786795</v>
      </c>
      <c r="G37" s="42">
        <f>+mig_pro!G37*1000/mig_pro_tasas!$N37</f>
        <v>30.230131586574693</v>
      </c>
      <c r="H37" s="43">
        <f>+mig_pro!H37*1000/mig_pro_tasas!$N37</f>
        <v>32.432902440438234</v>
      </c>
      <c r="I37" s="44">
        <f>+mig_pro!I37*1000/mig_pro_tasas!$N37</f>
        <v>-2.202770853863544</v>
      </c>
      <c r="J37" s="42">
        <f>+mig_pro!J37*1000/mig_pro_tasas!$N37</f>
        <v>34.39220914729581</v>
      </c>
      <c r="K37" s="43">
        <f>+mig_pro!K37*1000/mig_pro_tasas!$N37</f>
        <v>35.01246304562054</v>
      </c>
      <c r="L37" s="43">
        <f>+mig_pro!L37*1000/mig_pro_tasas!$N37</f>
        <v>0.8984986377601298</v>
      </c>
      <c r="M37" s="44">
        <f>+mig_pro!M37*1000/mig_pro_tasas!$N37</f>
        <v>-1.5187525360848646</v>
      </c>
      <c r="N37" s="29">
        <v>172510</v>
      </c>
    </row>
    <row r="38" spans="1:14" ht="11.25" customHeight="1">
      <c r="A38" s="14" t="s">
        <v>104</v>
      </c>
      <c r="B38" s="15" t="s">
        <v>105</v>
      </c>
      <c r="C38" s="42">
        <f>+mig_pro!C38*1000/mig_pro_tasas!$N38</f>
        <v>11.28639608290811</v>
      </c>
      <c r="D38" s="43">
        <f>+mig_pro!D38*1000/mig_pro_tasas!$N38</f>
        <v>4.584611293731461</v>
      </c>
      <c r="E38" s="43">
        <f>+mig_pro!E38*1000/mig_pro_tasas!$N38</f>
        <v>2.68566529586789</v>
      </c>
      <c r="F38" s="44">
        <f>+mig_pro!F38*1000/mig_pro_tasas!$N38</f>
        <v>4.01611949330876</v>
      </c>
      <c r="G38" s="42">
        <f>+mig_pro!G38*1000/mig_pro_tasas!$N38</f>
        <v>39.12874046973927</v>
      </c>
      <c r="H38" s="43">
        <f>+mig_pro!H38*1000/mig_pro_tasas!$N38</f>
        <v>41.647525914515334</v>
      </c>
      <c r="I38" s="44">
        <f>+mig_pro!I38*1000/mig_pro_tasas!$N38</f>
        <v>-2.5187854447760647</v>
      </c>
      <c r="J38" s="42">
        <f>+mig_pro!J38*1000/mig_pro_tasas!$N38</f>
        <v>50.41513655264738</v>
      </c>
      <c r="K38" s="43">
        <f>+mig_pro!K38*1000/mig_pro_tasas!$N38</f>
        <v>46.2321372082468</v>
      </c>
      <c r="L38" s="43">
        <f>+mig_pro!L38*1000/mig_pro_tasas!$N38</f>
        <v>2.68566529586789</v>
      </c>
      <c r="M38" s="44">
        <f>+mig_pro!M38*1000/mig_pro_tasas!$N38</f>
        <v>1.4973340485326951</v>
      </c>
      <c r="N38" s="29">
        <v>1090605</v>
      </c>
    </row>
    <row r="39" spans="1:14" ht="11.25" customHeight="1">
      <c r="A39" s="14" t="s">
        <v>106</v>
      </c>
      <c r="B39" s="15" t="s">
        <v>107</v>
      </c>
      <c r="C39" s="42">
        <f>+mig_pro!C39*1000/mig_pro_tasas!$N39</f>
        <v>4.4406486630260416</v>
      </c>
      <c r="D39" s="43">
        <f>+mig_pro!D39*1000/mig_pro_tasas!$N39</f>
        <v>3.0909990108803167</v>
      </c>
      <c r="E39" s="43">
        <f>+mig_pro!E39*1000/mig_pro_tasas!$N39</f>
        <v>1.3538056172023705</v>
      </c>
      <c r="F39" s="44">
        <f>+mig_pro!F39*1000/mig_pro_tasas!$N39</f>
        <v>-0.004155965056645804</v>
      </c>
      <c r="G39" s="42">
        <f>+mig_pro!G39*1000/mig_pro_tasas!$N39</f>
        <v>27.566516220731614</v>
      </c>
      <c r="H39" s="43">
        <f>+mig_pro!H39*1000/mig_pro_tasas!$N39</f>
        <v>27.207025243331753</v>
      </c>
      <c r="I39" s="44">
        <f>+mig_pro!I39*1000/mig_pro_tasas!$N39</f>
        <v>0.359490977399862</v>
      </c>
      <c r="J39" s="42">
        <f>+mig_pro!J39*1000/mig_pro_tasas!$N39</f>
        <v>32.00716488375766</v>
      </c>
      <c r="K39" s="43">
        <f>+mig_pro!K39*1000/mig_pro_tasas!$N39</f>
        <v>30.29802425421207</v>
      </c>
      <c r="L39" s="43">
        <f>+mig_pro!L39*1000/mig_pro_tasas!$N39</f>
        <v>1.3538056172023705</v>
      </c>
      <c r="M39" s="44">
        <f>+mig_pro!M39*1000/mig_pro_tasas!$N39</f>
        <v>0.35533501234321624</v>
      </c>
      <c r="N39" s="29">
        <v>962472</v>
      </c>
    </row>
    <row r="40" spans="1:14" ht="11.25" customHeight="1">
      <c r="A40" s="14" t="s">
        <v>108</v>
      </c>
      <c r="B40" s="15" t="s">
        <v>109</v>
      </c>
      <c r="C40" s="42">
        <f>+mig_pro!C40*1000/mig_pro_tasas!$N40</f>
        <v>6.249664186596308</v>
      </c>
      <c r="D40" s="43">
        <f>+mig_pro!D40*1000/mig_pro_tasas!$N40</f>
        <v>4.052384063073534</v>
      </c>
      <c r="E40" s="43">
        <f>+mig_pro!E40*1000/mig_pro_tasas!$N40</f>
        <v>2.6780235224917215</v>
      </c>
      <c r="F40" s="44">
        <f>+mig_pro!F40*1000/mig_pro_tasas!$N40</f>
        <v>-0.4807433989689468</v>
      </c>
      <c r="G40" s="42">
        <f>+mig_pro!G40*1000/mig_pro_tasas!$N40</f>
        <v>38.400085968231345</v>
      </c>
      <c r="H40" s="43">
        <f>+mig_pro!H40*1000/mig_pro_tasas!$N40</f>
        <v>38.94021531648469</v>
      </c>
      <c r="I40" s="44">
        <f>+mig_pro!I40*1000/mig_pro_tasas!$N40</f>
        <v>-0.5401293482533461</v>
      </c>
      <c r="J40" s="42">
        <f>+mig_pro!J40*1000/mig_pro_tasas!$N40</f>
        <v>44.64975015482765</v>
      </c>
      <c r="K40" s="43">
        <f>+mig_pro!K40*1000/mig_pro_tasas!$N40</f>
        <v>42.99259937955823</v>
      </c>
      <c r="L40" s="43">
        <f>+mig_pro!L40*1000/mig_pro_tasas!$N40</f>
        <v>2.6780235224917215</v>
      </c>
      <c r="M40" s="44">
        <f>+mig_pro!M40*1000/mig_pro_tasas!$N40</f>
        <v>-1.020872747222293</v>
      </c>
      <c r="N40" s="29">
        <v>353619</v>
      </c>
    </row>
    <row r="41" spans="1:14" ht="11.25" customHeight="1">
      <c r="A41" s="14" t="s">
        <v>110</v>
      </c>
      <c r="B41" s="15" t="s">
        <v>111</v>
      </c>
      <c r="C41" s="42">
        <f>+mig_pro!C41*1000/mig_pro_tasas!$N41</f>
        <v>11.120580126352984</v>
      </c>
      <c r="D41" s="43">
        <f>+mig_pro!D41*1000/mig_pro_tasas!$N41</f>
        <v>4.319427500744226</v>
      </c>
      <c r="E41" s="43">
        <f>+mig_pro!E41*1000/mig_pro_tasas!$N41</f>
        <v>1.9349867790496091</v>
      </c>
      <c r="F41" s="44">
        <f>+mig_pro!F41*1000/mig_pro_tasas!$N41</f>
        <v>4.866165846559148</v>
      </c>
      <c r="G41" s="42">
        <f>+mig_pro!G41*1000/mig_pro_tasas!$N41</f>
        <v>41.59978363948735</v>
      </c>
      <c r="H41" s="43">
        <f>+mig_pro!H41*1000/mig_pro_tasas!$N41</f>
        <v>43.47056271244482</v>
      </c>
      <c r="I41" s="44">
        <f>+mig_pro!I41*1000/mig_pro_tasas!$N41</f>
        <v>-1.8707790729574654</v>
      </c>
      <c r="J41" s="42">
        <f>+mig_pro!J41*1000/mig_pro_tasas!$N41</f>
        <v>52.72036376584033</v>
      </c>
      <c r="K41" s="43">
        <f>+mig_pro!K41*1000/mig_pro_tasas!$N41</f>
        <v>47.78999021318904</v>
      </c>
      <c r="L41" s="43">
        <f>+mig_pro!L41*1000/mig_pro_tasas!$N41</f>
        <v>1.9349867790496091</v>
      </c>
      <c r="M41" s="44">
        <f>+mig_pro!M41*1000/mig_pro_tasas!$N41</f>
        <v>2.9953867736016826</v>
      </c>
      <c r="N41" s="29">
        <v>1027914</v>
      </c>
    </row>
    <row r="42" spans="1:14" ht="11.25" customHeight="1">
      <c r="A42" s="14" t="s">
        <v>112</v>
      </c>
      <c r="B42" s="15" t="s">
        <v>0</v>
      </c>
      <c r="C42" s="42">
        <f>+mig_pro!C42*1000/mig_pro_tasas!$N42</f>
        <v>6.07513718868721</v>
      </c>
      <c r="D42" s="43">
        <f>+mig_pro!D42*1000/mig_pro_tasas!$N42</f>
        <v>4.371464753060363</v>
      </c>
      <c r="E42" s="43">
        <f>+mig_pro!E42*1000/mig_pro_tasas!$N42</f>
        <v>2.5175179400590966</v>
      </c>
      <c r="F42" s="44">
        <f>+mig_pro!F42*1000/mig_pro_tasas!$N42</f>
        <v>-0.8138455044322499</v>
      </c>
      <c r="G42" s="42">
        <f>+mig_pro!G42*1000/mig_pro_tasas!$N42</f>
        <v>40.29379485014774</v>
      </c>
      <c r="H42" s="43">
        <f>+mig_pro!H42*1000/mig_pro_tasas!$N42</f>
        <v>39.77036724356268</v>
      </c>
      <c r="I42" s="44">
        <f>+mig_pro!I42*1000/mig_pro_tasas!$N42</f>
        <v>0.5234276065850569</v>
      </c>
      <c r="J42" s="42">
        <f>+mig_pro!J42*1000/mig_pro_tasas!$N42</f>
        <v>46.36893203883495</v>
      </c>
      <c r="K42" s="43">
        <f>+mig_pro!K42*1000/mig_pro_tasas!$N42</f>
        <v>44.14183199662305</v>
      </c>
      <c r="L42" s="43">
        <f>+mig_pro!L42*1000/mig_pro_tasas!$N42</f>
        <v>2.5175179400590966</v>
      </c>
      <c r="M42" s="44">
        <f>+mig_pro!M42*1000/mig_pro_tasas!$N42</f>
        <v>-0.2904178978471929</v>
      </c>
      <c r="N42" s="29">
        <v>592250</v>
      </c>
    </row>
    <row r="43" spans="1:14" ht="11.25" customHeight="1">
      <c r="A43" s="14" t="s">
        <v>113</v>
      </c>
      <c r="B43" s="15" t="s">
        <v>114</v>
      </c>
      <c r="C43" s="42">
        <f>+mig_pro!C43*1000/mig_pro_tasas!$N43</f>
        <v>8.72963693476514</v>
      </c>
      <c r="D43" s="43">
        <f>+mig_pro!D43*1000/mig_pro_tasas!$N43</f>
        <v>7.17120802590888</v>
      </c>
      <c r="E43" s="43">
        <f>+mig_pro!E43*1000/mig_pro_tasas!$N43</f>
        <v>2.1854530401538947</v>
      </c>
      <c r="F43" s="44">
        <f>+mig_pro!F43*1000/mig_pro_tasas!$N43</f>
        <v>-0.6270241312976356</v>
      </c>
      <c r="G43" s="42">
        <f>+mig_pro!G43*1000/mig_pro_tasas!$N43</f>
        <v>40.19042053230088</v>
      </c>
      <c r="H43" s="43">
        <f>+mig_pro!H43*1000/mig_pro_tasas!$N43</f>
        <v>40.08084349964692</v>
      </c>
      <c r="I43" s="44">
        <f>+mig_pro!I43*1000/mig_pro_tasas!$N43</f>
        <v>0.10957703265395573</v>
      </c>
      <c r="J43" s="42">
        <f>+mig_pro!J43*1000/mig_pro_tasas!$N43</f>
        <v>48.920057467066016</v>
      </c>
      <c r="K43" s="43">
        <f>+mig_pro!K43*1000/mig_pro_tasas!$N43</f>
        <v>47.2520515255558</v>
      </c>
      <c r="L43" s="43">
        <f>+mig_pro!L43*1000/mig_pro_tasas!$N43</f>
        <v>2.1854530401538947</v>
      </c>
      <c r="M43" s="44">
        <f>+mig_pro!M43*1000/mig_pro_tasas!$N43</f>
        <v>-0.5174470986436799</v>
      </c>
      <c r="N43" s="29">
        <v>164268</v>
      </c>
    </row>
    <row r="44" spans="1:14" ht="11.25" customHeight="1">
      <c r="A44" s="14" t="s">
        <v>115</v>
      </c>
      <c r="B44" s="15" t="s">
        <v>116</v>
      </c>
      <c r="C44" s="42">
        <f>+mig_pro!C44*1000/mig_pro_tasas!$N44</f>
        <v>4.474473644265261</v>
      </c>
      <c r="D44" s="43">
        <f>+mig_pro!D44*1000/mig_pro_tasas!$N44</f>
        <v>3.053575275533789</v>
      </c>
      <c r="E44" s="43">
        <f>+mig_pro!E44*1000/mig_pro_tasas!$N44</f>
        <v>1.7818608030788219</v>
      </c>
      <c r="F44" s="44">
        <f>+mig_pro!F44*1000/mig_pro_tasas!$N44</f>
        <v>-0.36096243434734915</v>
      </c>
      <c r="G44" s="42">
        <f>+mig_pro!G44*1000/mig_pro_tasas!$N44</f>
        <v>26.638193059610444</v>
      </c>
      <c r="H44" s="43">
        <f>+mig_pro!H44*1000/mig_pro_tasas!$N44</f>
        <v>25.759259964414944</v>
      </c>
      <c r="I44" s="44">
        <f>+mig_pro!I44*1000/mig_pro_tasas!$N44</f>
        <v>0.8789330951954961</v>
      </c>
      <c r="J44" s="42">
        <f>+mig_pro!J44*1000/mig_pro_tasas!$N44</f>
        <v>31.112666703875703</v>
      </c>
      <c r="K44" s="43">
        <f>+mig_pro!K44*1000/mig_pro_tasas!$N44</f>
        <v>28.812835239948736</v>
      </c>
      <c r="L44" s="43">
        <f>+mig_pro!L44*1000/mig_pro_tasas!$N44</f>
        <v>1.7818608030788219</v>
      </c>
      <c r="M44" s="44">
        <f>+mig_pro!M44*1000/mig_pro_tasas!$N44</f>
        <v>0.5179706608481469</v>
      </c>
      <c r="N44" s="29">
        <v>1917097</v>
      </c>
    </row>
    <row r="45" spans="1:14" ht="11.25" customHeight="1">
      <c r="A45" s="14" t="s">
        <v>117</v>
      </c>
      <c r="B45" s="15" t="s">
        <v>118</v>
      </c>
      <c r="C45" s="42">
        <f>+mig_pro!C45*1000/mig_pro_tasas!$N45</f>
        <v>6.834071679019085</v>
      </c>
      <c r="D45" s="43">
        <f>+mig_pro!D45*1000/mig_pro_tasas!$N45</f>
        <v>3.8316991748724516</v>
      </c>
      <c r="E45" s="43">
        <f>+mig_pro!E45*1000/mig_pro_tasas!$N45</f>
        <v>1.8791072665812845</v>
      </c>
      <c r="F45" s="44">
        <f>+mig_pro!F45*1000/mig_pro_tasas!$N45</f>
        <v>1.123265237565349</v>
      </c>
      <c r="G45" s="42">
        <f>+mig_pro!G45*1000/mig_pro_tasas!$N45</f>
        <v>35.54557097566609</v>
      </c>
      <c r="H45" s="43">
        <f>+mig_pro!H45*1000/mig_pro_tasas!$N45</f>
        <v>35.57706439354175</v>
      </c>
      <c r="I45" s="44">
        <f>+mig_pro!I45*1000/mig_pro_tasas!$N45</f>
        <v>-0.03149341787566399</v>
      </c>
      <c r="J45" s="42">
        <f>+mig_pro!J45*1000/mig_pro_tasas!$N45</f>
        <v>42.37964265468517</v>
      </c>
      <c r="K45" s="43">
        <f>+mig_pro!K45*1000/mig_pro_tasas!$N45</f>
        <v>39.4087635684142</v>
      </c>
      <c r="L45" s="43">
        <f>+mig_pro!L45*1000/mig_pro_tasas!$N45</f>
        <v>1.8791072665812845</v>
      </c>
      <c r="M45" s="44">
        <f>+mig_pro!M45*1000/mig_pro_tasas!$N45</f>
        <v>1.0917718196896848</v>
      </c>
      <c r="N45" s="29">
        <v>95258</v>
      </c>
    </row>
    <row r="46" spans="1:14" ht="12">
      <c r="A46" s="14" t="s">
        <v>119</v>
      </c>
      <c r="B46" s="15" t="s">
        <v>120</v>
      </c>
      <c r="C46" s="42">
        <f>+mig_pro!C46*1000/mig_pro_tasas!$N46</f>
        <v>12.709977486949853</v>
      </c>
      <c r="D46" s="43">
        <f>+mig_pro!D46*1000/mig_pro_tasas!$N46</f>
        <v>12.468766235372703</v>
      </c>
      <c r="E46" s="43">
        <f>+mig_pro!E46*1000/mig_pro_tasas!$N46</f>
        <v>4.9281314168377826</v>
      </c>
      <c r="F46" s="44">
        <f>+mig_pro!F46*1000/mig_pro_tasas!$N46</f>
        <v>-4.686920165260632</v>
      </c>
      <c r="G46" s="42">
        <f>+mig_pro!G46*1000/mig_pro_tasas!$N46</f>
        <v>47.373889809752356</v>
      </c>
      <c r="H46" s="43">
        <f>+mig_pro!H46*1000/mig_pro_tasas!$N46</f>
        <v>46.437495361322085</v>
      </c>
      <c r="I46" s="44">
        <f>+mig_pro!I46*1000/mig_pro_tasas!$N46</f>
        <v>0.9363944484302714</v>
      </c>
      <c r="J46" s="42">
        <f>+mig_pro!J46*1000/mig_pro_tasas!$N46</f>
        <v>60.08386729670221</v>
      </c>
      <c r="K46" s="43">
        <f>+mig_pro!K46*1000/mig_pro_tasas!$N46</f>
        <v>58.90626159669479</v>
      </c>
      <c r="L46" s="43">
        <f>+mig_pro!L46*1000/mig_pro_tasas!$N46</f>
        <v>4.9281314168377826</v>
      </c>
      <c r="M46" s="44">
        <f>+mig_pro!M46*1000/mig_pro_tasas!$N46</f>
        <v>-3.7505257168303605</v>
      </c>
      <c r="N46" s="29">
        <v>808420</v>
      </c>
    </row>
    <row r="47" spans="1:14" ht="12">
      <c r="A47" s="14" t="s">
        <v>121</v>
      </c>
      <c r="B47" s="15" t="s">
        <v>122</v>
      </c>
      <c r="C47" s="42">
        <f>+mig_pro!C47*1000/mig_pro_tasas!$N47</f>
        <v>7.819544731788239</v>
      </c>
      <c r="D47" s="43">
        <f>+mig_pro!D47*1000/mig_pro_tasas!$N47</f>
        <v>5.190085147683391</v>
      </c>
      <c r="E47" s="43">
        <f>+mig_pro!E47*1000/mig_pro_tasas!$N47</f>
        <v>1.25966257563138</v>
      </c>
      <c r="F47" s="44">
        <f>+mig_pro!F47*1000/mig_pro_tasas!$N47</f>
        <v>1.3697970084734679</v>
      </c>
      <c r="G47" s="42">
        <f>+mig_pro!G47*1000/mig_pro_tasas!$N47</f>
        <v>36.57151510562581</v>
      </c>
      <c r="H47" s="43">
        <f>+mig_pro!H47*1000/mig_pro_tasas!$N47</f>
        <v>39.01512283430963</v>
      </c>
      <c r="I47" s="44">
        <f>+mig_pro!I47*1000/mig_pro_tasas!$N47</f>
        <v>-2.4436077286838245</v>
      </c>
      <c r="J47" s="42">
        <f>+mig_pro!J47*1000/mig_pro_tasas!$N47</f>
        <v>44.39105983741404</v>
      </c>
      <c r="K47" s="43">
        <f>+mig_pro!K47*1000/mig_pro_tasas!$N47</f>
        <v>44.20520798199302</v>
      </c>
      <c r="L47" s="43">
        <f>+mig_pro!L47*1000/mig_pro_tasas!$N47</f>
        <v>1.25966257563138</v>
      </c>
      <c r="M47" s="44">
        <f>+mig_pro!M47*1000/mig_pro_tasas!$N47</f>
        <v>-1.0738107202103568</v>
      </c>
      <c r="N47" s="29">
        <v>145277</v>
      </c>
    </row>
    <row r="48" spans="1:14" ht="12">
      <c r="A48" s="14" t="s">
        <v>123</v>
      </c>
      <c r="B48" s="15" t="s">
        <v>124</v>
      </c>
      <c r="C48" s="42">
        <f>+mig_pro!C48*1000/mig_pro_tasas!$N48</f>
        <v>7.764066370660741</v>
      </c>
      <c r="D48" s="43">
        <f>+mig_pro!D48*1000/mig_pro_tasas!$N48</f>
        <v>4.589094774907982</v>
      </c>
      <c r="E48" s="43">
        <f>+mig_pro!E48*1000/mig_pro_tasas!$N48</f>
        <v>2.0430999528625606</v>
      </c>
      <c r="F48" s="44">
        <f>+mig_pro!F48*1000/mig_pro_tasas!$N48</f>
        <v>1.1318716428901985</v>
      </c>
      <c r="G48" s="42">
        <f>+mig_pro!G48*1000/mig_pro_tasas!$N48</f>
        <v>54.21808444335556</v>
      </c>
      <c r="H48" s="43">
        <f>+mig_pro!H48*1000/mig_pro_tasas!$N48</f>
        <v>47.50708852525722</v>
      </c>
      <c r="I48" s="44">
        <f>+mig_pro!I48*1000/mig_pro_tasas!$N48</f>
        <v>6.710995918098341</v>
      </c>
      <c r="J48" s="42">
        <f>+mig_pro!J48*1000/mig_pro_tasas!$N48</f>
        <v>61.98215081401629</v>
      </c>
      <c r="K48" s="43">
        <f>+mig_pro!K48*1000/mig_pro_tasas!$N48</f>
        <v>52.096183300165194</v>
      </c>
      <c r="L48" s="43">
        <f>+mig_pro!L48*1000/mig_pro_tasas!$N48</f>
        <v>2.0430999528625606</v>
      </c>
      <c r="M48" s="44">
        <f>+mig_pro!M48*1000/mig_pro_tasas!$N48</f>
        <v>7.842867560988539</v>
      </c>
      <c r="N48" s="29">
        <v>697959</v>
      </c>
    </row>
    <row r="49" spans="1:14" ht="12">
      <c r="A49" s="14" t="s">
        <v>125</v>
      </c>
      <c r="B49" s="15" t="s">
        <v>126</v>
      </c>
      <c r="C49" s="42">
        <f>+mig_pro!C49*1000/mig_pro_tasas!$N49</f>
        <v>10.776216929915266</v>
      </c>
      <c r="D49" s="43">
        <f>+mig_pro!D49*1000/mig_pro_tasas!$N49</f>
        <v>12.851263411188901</v>
      </c>
      <c r="E49" s="43">
        <f>+mig_pro!E49*1000/mig_pro_tasas!$N49</f>
        <v>4.479403923914446</v>
      </c>
      <c r="F49" s="44">
        <f>+mig_pro!F49*1000/mig_pro_tasas!$N49</f>
        <v>-6.554450405188081</v>
      </c>
      <c r="G49" s="42">
        <f>+mig_pro!G49*1000/mig_pro_tasas!$N49</f>
        <v>38.52744535665733</v>
      </c>
      <c r="H49" s="43">
        <f>+mig_pro!H49*1000/mig_pro_tasas!$N49</f>
        <v>39.474311226753066</v>
      </c>
      <c r="I49" s="44">
        <f>+mig_pro!I49*1000/mig_pro_tasas!$N49</f>
        <v>-0.9468658700957365</v>
      </c>
      <c r="J49" s="42">
        <f>+mig_pro!J49*1000/mig_pro_tasas!$N49</f>
        <v>49.303662286572596</v>
      </c>
      <c r="K49" s="43">
        <f>+mig_pro!K49*1000/mig_pro_tasas!$N49</f>
        <v>52.32557463794197</v>
      </c>
      <c r="L49" s="43">
        <f>+mig_pro!L49*1000/mig_pro_tasas!$N49</f>
        <v>4.479403923914446</v>
      </c>
      <c r="M49" s="44">
        <f>+mig_pro!M49*1000/mig_pro_tasas!$N49</f>
        <v>-7.501316275283818</v>
      </c>
      <c r="N49" s="29">
        <v>2581147</v>
      </c>
    </row>
    <row r="50" spans="1:14" ht="12.75" customHeight="1">
      <c r="A50" s="14" t="s">
        <v>127</v>
      </c>
      <c r="B50" s="15" t="s">
        <v>128</v>
      </c>
      <c r="C50" s="42">
        <f>+mig_pro!C50*1000/mig_pro_tasas!$N50</f>
        <v>5.239487294805487</v>
      </c>
      <c r="D50" s="43">
        <f>+mig_pro!D50*1000/mig_pro_tasas!$N50</f>
        <v>3.7028708492616746</v>
      </c>
      <c r="E50" s="43">
        <f>+mig_pro!E50*1000/mig_pro_tasas!$N50</f>
        <v>2.6890787797016715</v>
      </c>
      <c r="F50" s="44">
        <f>+mig_pro!F50*1000/mig_pro_tasas!$N50</f>
        <v>-1.1524623341578593</v>
      </c>
      <c r="G50" s="42">
        <f>+mig_pro!G50*1000/mig_pro_tasas!$N50</f>
        <v>32.167753541713516</v>
      </c>
      <c r="H50" s="43">
        <f>+mig_pro!H50*1000/mig_pro_tasas!$N50</f>
        <v>32.621242785398394</v>
      </c>
      <c r="I50" s="44">
        <f>+mig_pro!I50*1000/mig_pro_tasas!$N50</f>
        <v>-0.4534892436848812</v>
      </c>
      <c r="J50" s="42">
        <f>+mig_pro!J50*1000/mig_pro_tasas!$N50</f>
        <v>37.407240836519</v>
      </c>
      <c r="K50" s="43">
        <f>+mig_pro!K50*1000/mig_pro_tasas!$N50</f>
        <v>36.32411363466007</v>
      </c>
      <c r="L50" s="43">
        <f>+mig_pro!L50*1000/mig_pro_tasas!$N50</f>
        <v>2.6890787797016715</v>
      </c>
      <c r="M50" s="44">
        <f>+mig_pro!M50*1000/mig_pro_tasas!$N50</f>
        <v>-1.6059515778427405</v>
      </c>
      <c r="N50" s="29">
        <v>533640</v>
      </c>
    </row>
    <row r="51" spans="1:14" ht="12.75" customHeight="1">
      <c r="A51" s="14" t="s">
        <v>129</v>
      </c>
      <c r="B51" s="15" t="s">
        <v>130</v>
      </c>
      <c r="C51" s="42">
        <f>+mig_pro!C51*1000/mig_pro_tasas!$N51</f>
        <v>7.704615661978082</v>
      </c>
      <c r="D51" s="43">
        <f>+mig_pro!D51*1000/mig_pro_tasas!$N51</f>
        <v>5.282025857137409</v>
      </c>
      <c r="E51" s="43">
        <f>+mig_pro!E51*1000/mig_pro_tasas!$N51</f>
        <v>0.7922172027278621</v>
      </c>
      <c r="F51" s="44">
        <f>+mig_pro!F51*1000/mig_pro_tasas!$N51</f>
        <v>1.6303726021128104</v>
      </c>
      <c r="G51" s="42">
        <f>+mig_pro!G51*1000/mig_pro_tasas!$N51</f>
        <v>32.99315954249023</v>
      </c>
      <c r="H51" s="43">
        <f>+mig_pro!H51*1000/mig_pro_tasas!$N51</f>
        <v>32.87528039635129</v>
      </c>
      <c r="I51" s="44">
        <f>+mig_pro!I51*1000/mig_pro_tasas!$N51</f>
        <v>0.11787914613893791</v>
      </c>
      <c r="J51" s="42">
        <f>+mig_pro!J51*1000/mig_pro_tasas!$N51</f>
        <v>40.697775204468314</v>
      </c>
      <c r="K51" s="43">
        <f>+mig_pro!K51*1000/mig_pro_tasas!$N51</f>
        <v>38.157306253488706</v>
      </c>
      <c r="L51" s="43">
        <f>+mig_pro!L51*1000/mig_pro_tasas!$N51</f>
        <v>0.7922172027278621</v>
      </c>
      <c r="M51" s="44">
        <f>+mig_pro!M51*1000/mig_pro_tasas!$N51</f>
        <v>1.7482517482517483</v>
      </c>
      <c r="N51" s="29">
        <v>1153724</v>
      </c>
    </row>
    <row r="52" spans="1:14" ht="12">
      <c r="A52" s="14" t="s">
        <v>131</v>
      </c>
      <c r="B52" s="15" t="s">
        <v>132</v>
      </c>
      <c r="C52" s="42">
        <f>+mig_pro!C52*1000/mig_pro_tasas!$N52</f>
        <v>4.4384029987539515</v>
      </c>
      <c r="D52" s="43">
        <f>+mig_pro!D52*1000/mig_pro_tasas!$N52</f>
        <v>2.136818149052077</v>
      </c>
      <c r="E52" s="43">
        <f>+mig_pro!E52*1000/mig_pro_tasas!$N52</f>
        <v>0.4737042643681712</v>
      </c>
      <c r="F52" s="44">
        <f>+mig_pro!F52*1000/mig_pro_tasas!$N52</f>
        <v>1.8278805853337041</v>
      </c>
      <c r="G52" s="42">
        <f>+mig_pro!G52*1000/mig_pro_tasas!$N52</f>
        <v>32.587764012893</v>
      </c>
      <c r="H52" s="43">
        <f>+mig_pro!H52*1000/mig_pro_tasas!$N52</f>
        <v>32.860658860844225</v>
      </c>
      <c r="I52" s="44">
        <f>+mig_pro!I52*1000/mig_pro_tasas!$N52</f>
        <v>-0.27289484795122904</v>
      </c>
      <c r="J52" s="42">
        <f>+mig_pro!J52*1000/mig_pro_tasas!$N52</f>
        <v>37.02616701164695</v>
      </c>
      <c r="K52" s="43">
        <f>+mig_pro!K52*1000/mig_pro_tasas!$N52</f>
        <v>34.9974770098963</v>
      </c>
      <c r="L52" s="43">
        <f>+mig_pro!L52*1000/mig_pro_tasas!$N52</f>
        <v>0.4737042643681712</v>
      </c>
      <c r="M52" s="44">
        <f>+mig_pro!M52*1000/mig_pro_tasas!$N52</f>
        <v>1.554985737382475</v>
      </c>
      <c r="N52" s="29">
        <v>194214</v>
      </c>
    </row>
    <row r="53" spans="1:14" ht="11.25" customHeight="1">
      <c r="A53" s="14" t="s">
        <v>133</v>
      </c>
      <c r="B53" s="15" t="s">
        <v>134</v>
      </c>
      <c r="C53" s="42">
        <f>+mig_pro!C53*1000/mig_pro_tasas!$N53</f>
        <v>8.847657132993305</v>
      </c>
      <c r="D53" s="43">
        <f>+mig_pro!D53*1000/mig_pro_tasas!$N53</f>
        <v>5.58539823190705</v>
      </c>
      <c r="E53" s="43">
        <f>+mig_pro!E53*1000/mig_pro_tasas!$N53</f>
        <v>0.5065491773970153</v>
      </c>
      <c r="F53" s="44">
        <f>+mig_pro!F53*1000/mig_pro_tasas!$N53</f>
        <v>2.7557097236892396</v>
      </c>
      <c r="G53" s="42">
        <f>+mig_pro!G53*1000/mig_pro_tasas!$N53</f>
        <v>25.747699465297785</v>
      </c>
      <c r="H53" s="43">
        <f>+mig_pro!H53*1000/mig_pro_tasas!$N53</f>
        <v>26.6878465186817</v>
      </c>
      <c r="I53" s="44">
        <f>+mig_pro!I53*1000/mig_pro_tasas!$N53</f>
        <v>-0.9401470533839129</v>
      </c>
      <c r="J53" s="42">
        <f>+mig_pro!J53*1000/mig_pro_tasas!$N53</f>
        <v>34.59535659829109</v>
      </c>
      <c r="K53" s="43">
        <f>+mig_pro!K53*1000/mig_pro_tasas!$N53</f>
        <v>32.273244750588745</v>
      </c>
      <c r="L53" s="43">
        <f>+mig_pro!L53*1000/mig_pro_tasas!$N53</f>
        <v>0.5065491773970153</v>
      </c>
      <c r="M53" s="44">
        <f>+mig_pro!M53*1000/mig_pro_tasas!$N53</f>
        <v>1.815562670305327</v>
      </c>
      <c r="N53" s="29">
        <v>973252</v>
      </c>
    </row>
    <row r="54" spans="1:14" ht="12">
      <c r="A54" s="14" t="s">
        <v>135</v>
      </c>
      <c r="B54" s="15" t="s">
        <v>136</v>
      </c>
      <c r="C54" s="42">
        <f>+mig_pro!C54*1000/mig_pro_tasas!$N54</f>
        <v>10.499013390585636</v>
      </c>
      <c r="D54" s="43">
        <f>+mig_pro!D54*1000/mig_pro_tasas!$N54</f>
        <v>2.2462428176075653</v>
      </c>
      <c r="E54" s="43">
        <f>+mig_pro!E54*1000/mig_pro_tasas!$N54</f>
        <v>0.19856290100398366</v>
      </c>
      <c r="F54" s="44">
        <f>+mig_pro!F54*1000/mig_pro_tasas!$N54</f>
        <v>8.054207671974087</v>
      </c>
      <c r="G54" s="42">
        <f>+mig_pro!G54*1000/mig_pro_tasas!$N54</f>
        <v>36.523163603420244</v>
      </c>
      <c r="H54" s="43">
        <f>+mig_pro!H54*1000/mig_pro_tasas!$N54</f>
        <v>32.26647141314734</v>
      </c>
      <c r="I54" s="44">
        <f>+mig_pro!I54*1000/mig_pro_tasas!$N54</f>
        <v>4.2566921902729</v>
      </c>
      <c r="J54" s="42">
        <f>+mig_pro!J54*1000/mig_pro_tasas!$N54</f>
        <v>47.02217699400588</v>
      </c>
      <c r="K54" s="43">
        <f>+mig_pro!K54*1000/mig_pro_tasas!$N54</f>
        <v>34.51271423075491</v>
      </c>
      <c r="L54" s="43">
        <f>+mig_pro!L54*1000/mig_pro_tasas!$N54</f>
        <v>0.19856290100398366</v>
      </c>
      <c r="M54" s="44">
        <f>+mig_pro!M54*1000/mig_pro_tasas!$N54</f>
        <v>12.310899862246988</v>
      </c>
      <c r="N54" s="29">
        <v>80579</v>
      </c>
    </row>
    <row r="55" spans="1:14" ht="12">
      <c r="A55" s="16" t="s">
        <v>137</v>
      </c>
      <c r="B55" s="17" t="s">
        <v>138</v>
      </c>
      <c r="C55" s="45">
        <f>+mig_pro!C55*1000/mig_pro_tasas!$N55</f>
        <v>12.796906647026331</v>
      </c>
      <c r="D55" s="46">
        <f>+mig_pro!D55*1000/mig_pro_tasas!$N55</f>
        <v>6.812741668201068</v>
      </c>
      <c r="E55" s="46">
        <f>+mig_pro!E55*1000/mig_pro_tasas!$N55</f>
        <v>3.1301786043085986</v>
      </c>
      <c r="F55" s="47">
        <f>+mig_pro!F55*1000/mig_pro_tasas!$N55</f>
        <v>2.853986374516664</v>
      </c>
      <c r="G55" s="45">
        <f>+mig_pro!G55*1000/mig_pro_tasas!$N55</f>
        <v>51.79261909145909</v>
      </c>
      <c r="H55" s="46">
        <f>+mig_pro!H55*1000/mig_pro_tasas!$N55</f>
        <v>38.04876765657469</v>
      </c>
      <c r="I55" s="47">
        <f>+mig_pro!I55*1000/mig_pro_tasas!$N55</f>
        <v>13.743851434884395</v>
      </c>
      <c r="J55" s="45">
        <f>+mig_pro!J55*1000/mig_pro_tasas!$N55</f>
        <v>64.58952573848542</v>
      </c>
      <c r="K55" s="46">
        <f>+mig_pro!K55*1000/mig_pro_tasas!$N55</f>
        <v>44.86150932477576</v>
      </c>
      <c r="L55" s="46">
        <f>+mig_pro!L55*1000/mig_pro_tasas!$N55</f>
        <v>3.1301786043085986</v>
      </c>
      <c r="M55" s="47">
        <f>+mig_pro!M55*1000/mig_pro_tasas!$N55</f>
        <v>16.597837809401057</v>
      </c>
      <c r="N55" s="32">
        <v>76034</v>
      </c>
    </row>
    <row r="56" spans="4:12" ht="12.75">
      <c r="D56" s="34"/>
      <c r="E56" s="34"/>
      <c r="H56" s="34"/>
      <c r="K56" s="34"/>
      <c r="L56" s="34"/>
    </row>
    <row r="57" spans="4:12" ht="12.75">
      <c r="D57" s="34"/>
      <c r="E57" s="34"/>
      <c r="H57" s="34"/>
      <c r="K57" s="34"/>
      <c r="L57" s="34"/>
    </row>
    <row r="58" spans="4:12" ht="12.75">
      <c r="D58" s="34"/>
      <c r="E58" s="34"/>
      <c r="H58" s="34"/>
      <c r="K58" s="34"/>
      <c r="L58" s="34"/>
    </row>
    <row r="59" spans="4:12" ht="12.75">
      <c r="D59" s="34"/>
      <c r="E59" s="34"/>
      <c r="H59" s="34"/>
      <c r="K59" s="34"/>
      <c r="L59" s="34"/>
    </row>
    <row r="60" spans="4:12" ht="12.75">
      <c r="D60" s="34"/>
      <c r="E60" s="34"/>
      <c r="H60" s="34"/>
      <c r="K60" s="34"/>
      <c r="L60" s="34"/>
    </row>
    <row r="61" spans="4:12" ht="12.75">
      <c r="D61" s="34"/>
      <c r="E61" s="34"/>
      <c r="H61" s="34"/>
      <c r="K61" s="34"/>
      <c r="L61" s="34"/>
    </row>
    <row r="62" spans="4:12" ht="12.75">
      <c r="D62" s="34"/>
      <c r="E62" s="34"/>
      <c r="H62" s="34"/>
      <c r="K62" s="34"/>
      <c r="L62" s="34"/>
    </row>
  </sheetData>
  <mergeCells count="3">
    <mergeCell ref="C1:F1"/>
    <mergeCell ref="G1:I1"/>
    <mergeCell ref="J1:M1"/>
  </mergeCells>
  <conditionalFormatting sqref="M3:N55 F3:F55 I3:I55">
    <cfRule type="cellIs" priority="1" dxfId="0" operator="lessThan" stopIfTrue="1">
      <formula>0</formula>
    </cfRule>
  </conditionalFormatting>
  <printOptions/>
  <pageMargins left="0.5905511811023623" right="0.5905511811023623" top="0.5905511811023623" bottom="0.5905511811023623" header="0" footer="0.5118110236220472"/>
  <pageSetup fitToHeight="1" fitToWidth="1" horizontalDpi="300" verticalDpi="300" orientation="landscape" paperSize="9" scale="79" r:id="rId1"/>
  <headerFooter alignWithMargins="0">
    <oddFooter>&amp;R&amp;9&amp;A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11.421875" defaultRowHeight="12.75"/>
  <cols>
    <col min="1" max="1" width="17.421875" style="1" customWidth="1"/>
    <col min="2" max="16384" width="11.421875" style="1" customWidth="1"/>
  </cols>
  <sheetData>
    <row r="1" ht="12.75">
      <c r="A1" s="2" t="s">
        <v>34</v>
      </c>
    </row>
    <row r="2" ht="12.75">
      <c r="A2" s="3" t="s">
        <v>22</v>
      </c>
    </row>
    <row r="4" spans="1:2" ht="12.75">
      <c r="A4" s="2" t="s">
        <v>23</v>
      </c>
      <c r="B4" s="2" t="s">
        <v>35</v>
      </c>
    </row>
    <row r="5" spans="1:2" ht="12.75">
      <c r="A5" s="2" t="s">
        <v>24</v>
      </c>
      <c r="B5" s="2" t="s">
        <v>139</v>
      </c>
    </row>
    <row r="6" ht="12.75">
      <c r="A6" s="2" t="s">
        <v>51</v>
      </c>
    </row>
    <row r="7" spans="1:2" ht="12.75">
      <c r="A7" s="4" t="s">
        <v>53</v>
      </c>
      <c r="B7" s="2" t="s">
        <v>140</v>
      </c>
    </row>
    <row r="8" spans="1:2" ht="12.75">
      <c r="A8" s="4" t="s">
        <v>54</v>
      </c>
      <c r="B8" s="2" t="s">
        <v>52</v>
      </c>
    </row>
    <row r="9" ht="12.75">
      <c r="B9" s="2"/>
    </row>
    <row r="10" ht="12.75">
      <c r="A10" s="2" t="s">
        <v>25</v>
      </c>
    </row>
    <row r="11" ht="12.75">
      <c r="A11" s="4" t="s">
        <v>36</v>
      </c>
    </row>
    <row r="12" spans="1:2" ht="12.75">
      <c r="A12" s="2" t="s">
        <v>28</v>
      </c>
      <c r="B12" s="2" t="s">
        <v>46</v>
      </c>
    </row>
    <row r="13" spans="1:2" ht="12.75">
      <c r="A13" s="2" t="s">
        <v>29</v>
      </c>
      <c r="B13" s="2" t="s">
        <v>47</v>
      </c>
    </row>
    <row r="14" spans="1:2" ht="12.75">
      <c r="A14" s="2" t="s">
        <v>45</v>
      </c>
      <c r="B14" s="2" t="s">
        <v>48</v>
      </c>
    </row>
    <row r="15" ht="12.75">
      <c r="A15" s="4" t="s">
        <v>41</v>
      </c>
    </row>
    <row r="16" spans="1:2" ht="12.75">
      <c r="A16" s="35" t="s">
        <v>141</v>
      </c>
      <c r="B16" s="2" t="s">
        <v>144</v>
      </c>
    </row>
    <row r="17" spans="1:2" ht="12.75">
      <c r="A17" s="35" t="s">
        <v>142</v>
      </c>
      <c r="B17" s="2" t="s">
        <v>143</v>
      </c>
    </row>
    <row r="18" spans="1:2" ht="12.75">
      <c r="A18" s="2" t="s">
        <v>31</v>
      </c>
      <c r="B18" s="2" t="s">
        <v>37</v>
      </c>
    </row>
    <row r="19" spans="1:2" ht="12.75">
      <c r="A19" s="2" t="s">
        <v>32</v>
      </c>
      <c r="B19" s="2" t="s">
        <v>38</v>
      </c>
    </row>
    <row r="20" spans="1:2" ht="12.75">
      <c r="A20" s="2" t="s">
        <v>33</v>
      </c>
      <c r="B20" s="2" t="s">
        <v>39</v>
      </c>
    </row>
    <row r="21" spans="1:2" ht="12.75">
      <c r="A21" s="2" t="s">
        <v>27</v>
      </c>
      <c r="B21" s="2" t="s">
        <v>40</v>
      </c>
    </row>
    <row r="22" ht="12.75">
      <c r="B22" s="2"/>
    </row>
    <row r="24" ht="12.75">
      <c r="A24" s="2" t="s">
        <v>42</v>
      </c>
    </row>
    <row r="25" ht="12.75">
      <c r="A25" s="2" t="s">
        <v>43</v>
      </c>
    </row>
    <row r="26" spans="1:2" ht="12.75">
      <c r="A26" s="2"/>
      <c r="B26" s="3" t="s">
        <v>44</v>
      </c>
    </row>
  </sheetData>
  <hyperlinks>
    <hyperlink ref="A2" r:id="rId1" display="http://alarcos.esi.uclm.es/per/fruiz/pobesp/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mig-pro-2010.xls</dc:title>
  <dc:subject/>
  <dc:creator>Escuela Universitaria de Infor</dc:creator>
  <cp:keywords/>
  <dc:description/>
  <cp:lastModifiedBy>Paco</cp:lastModifiedBy>
  <cp:lastPrinted>2011-08-25T17:08:06Z</cp:lastPrinted>
  <dcterms:created xsi:type="dcterms:W3CDTF">2002-07-26T15:22:24Z</dcterms:created>
  <dcterms:modified xsi:type="dcterms:W3CDTF">2011-08-26T12:38:06Z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